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CATAL\"/>
    </mc:Choice>
  </mc:AlternateContent>
  <xr:revisionPtr revIDLastSave="0" documentId="13_ncr:1_{17725F20-7DEB-4E12-85D8-04A1696DD58E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xr2:uid="{00000000-000D-0000-FFFF-FFFF00000000}"/>
  </bookViews>
  <sheets>
    <sheet name="Instructions" sheetId="6" r:id="rId1"/>
    <sheet name="MegaCalc" sheetId="1" r:id="rId2"/>
  </sheets>
  <definedNames>
    <definedName name="A1_blank_2">MegaCalc!$D$8</definedName>
    <definedName name="a520nm_blank">MegaCalc!$D$9</definedName>
    <definedName name="Absorbance">MegaCalc!$H$12:$H$51</definedName>
    <definedName name="Average_Abs">MegaCalc!$G$12:$G$51</definedName>
    <definedName name="Catalase_U_mL">MegaCalc!$M$12:$M$51</definedName>
    <definedName name="change_Abs">MegaCalc!$I$12:$I$51</definedName>
    <definedName name="Contact_us">Instructions!$D$45</definedName>
    <definedName name="Dilution">MegaCalc!$L$12:$L$51</definedName>
    <definedName name="Dilution____fold">MegaCalc!$L$12:$L$51</definedName>
    <definedName name="g_L">MegaCalc!$P$12:$P$51</definedName>
    <definedName name="H2O2_blank_1">MegaCalc!$D$7</definedName>
    <definedName name="H2O2_blank_2">MegaCalc!$D$8</definedName>
    <definedName name="Instructions">Instructions!$A$2</definedName>
    <definedName name="_xlnm.Print_Area" localSheetId="0">Instructions!$B$2:$O$48</definedName>
    <definedName name="_xlnm.Print_Area" localSheetId="1">MegaCalc!$B$2:$S$53</definedName>
    <definedName name="_xlnm.Print_Titles" localSheetId="1">MegaCalc!$10:$11</definedName>
    <definedName name="Rxn_B_colorimetric_reagent_vol">MegaCalc!$I$7</definedName>
    <definedName name="Rxn_b_sample_vol">MegaCalc!$I$8</definedName>
    <definedName name="Rxn_B_vol_final">MegaCalc!$I$9</definedName>
    <definedName name="Sample_Abs_1">MegaCalc!$E$12:$E$51</definedName>
    <definedName name="sample_abs_2">MegaCalc!$F$12:$F$51</definedName>
    <definedName name="Sample_volume">MegaCalc!$J$12:$J$51</definedName>
    <definedName name="Time">MegaCalc!$K$12:$K$51</definedName>
    <definedName name="U_mg">MegaCalc!$Q$12:$Q$51</definedName>
    <definedName name="use_mega_calculator">MegaCalc!$A$1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6" l="1"/>
  <c r="D9" i="1"/>
  <c r="G13" i="1"/>
  <c r="H13" i="1"/>
  <c r="M13" i="1" s="1"/>
  <c r="G14" i="1"/>
  <c r="G15" i="1"/>
  <c r="H15" i="1"/>
  <c r="G16" i="1"/>
  <c r="H16" i="1" s="1"/>
  <c r="M16" i="1" s="1"/>
  <c r="G17" i="1"/>
  <c r="H17" i="1" s="1"/>
  <c r="M17" i="1" s="1"/>
  <c r="Q17" i="1" s="1"/>
  <c r="R17" i="1" s="1"/>
  <c r="G18" i="1"/>
  <c r="H18" i="1"/>
  <c r="M18" i="1" s="1"/>
  <c r="N18" i="1" s="1"/>
  <c r="G19" i="1"/>
  <c r="H19" i="1"/>
  <c r="M19" i="1"/>
  <c r="N19" i="1" s="1"/>
  <c r="G20" i="1"/>
  <c r="H20" i="1"/>
  <c r="M20" i="1"/>
  <c r="N20" i="1" s="1"/>
  <c r="G21" i="1"/>
  <c r="G22" i="1"/>
  <c r="G23" i="1"/>
  <c r="H23" i="1"/>
  <c r="M23" i="1" s="1"/>
  <c r="G24" i="1"/>
  <c r="H24" i="1" s="1"/>
  <c r="M24" i="1" s="1"/>
  <c r="N24" i="1" s="1"/>
  <c r="G25" i="1"/>
  <c r="H25" i="1" s="1"/>
  <c r="M25" i="1" s="1"/>
  <c r="G26" i="1"/>
  <c r="H26" i="1" s="1"/>
  <c r="M26" i="1" s="1"/>
  <c r="Q26" i="1" s="1"/>
  <c r="R26" i="1" s="1"/>
  <c r="G27" i="1"/>
  <c r="H27" i="1" s="1"/>
  <c r="M27" i="1" s="1"/>
  <c r="N27" i="1" s="1"/>
  <c r="G28" i="1"/>
  <c r="H28" i="1"/>
  <c r="M28" i="1" s="1"/>
  <c r="G29" i="1"/>
  <c r="G30" i="1"/>
  <c r="G31" i="1"/>
  <c r="H31" i="1" s="1"/>
  <c r="M31" i="1" s="1"/>
  <c r="Q31" i="1" s="1"/>
  <c r="R31" i="1" s="1"/>
  <c r="G32" i="1"/>
  <c r="H32" i="1"/>
  <c r="M32" i="1" s="1"/>
  <c r="G33" i="1"/>
  <c r="H33" i="1" s="1"/>
  <c r="M33" i="1" s="1"/>
  <c r="G34" i="1"/>
  <c r="H34" i="1" s="1"/>
  <c r="M34" i="1" s="1"/>
  <c r="N34" i="1" s="1"/>
  <c r="G35" i="1"/>
  <c r="H35" i="1" s="1"/>
  <c r="M35" i="1" s="1"/>
  <c r="G36" i="1"/>
  <c r="H36" i="1" s="1"/>
  <c r="M36" i="1" s="1"/>
  <c r="G37" i="1"/>
  <c r="H37" i="1" s="1"/>
  <c r="M37" i="1" s="1"/>
  <c r="N37" i="1" s="1"/>
  <c r="G38" i="1"/>
  <c r="G39" i="1"/>
  <c r="H39" i="1"/>
  <c r="M39" i="1"/>
  <c r="N39" i="1" s="1"/>
  <c r="G40" i="1"/>
  <c r="H40" i="1"/>
  <c r="M40" i="1"/>
  <c r="N40" i="1" s="1"/>
  <c r="Q40" i="1"/>
  <c r="R40" i="1" s="1"/>
  <c r="G41" i="1"/>
  <c r="H41" i="1"/>
  <c r="M41" i="1"/>
  <c r="Q41" i="1" s="1"/>
  <c r="R41" i="1" s="1"/>
  <c r="G42" i="1"/>
  <c r="G43" i="1"/>
  <c r="H43" i="1"/>
  <c r="M43" i="1"/>
  <c r="Q43" i="1" s="1"/>
  <c r="R43" i="1" s="1"/>
  <c r="G44" i="1"/>
  <c r="H44" i="1"/>
  <c r="M44" i="1" s="1"/>
  <c r="G45" i="1"/>
  <c r="H45" i="1" s="1"/>
  <c r="M45" i="1" s="1"/>
  <c r="G46" i="1"/>
  <c r="H46" i="1" s="1"/>
  <c r="M46" i="1" s="1"/>
  <c r="Q46" i="1" s="1"/>
  <c r="R46" i="1" s="1"/>
  <c r="G47" i="1"/>
  <c r="H47" i="1"/>
  <c r="G48" i="1"/>
  <c r="H48" i="1"/>
  <c r="M48" i="1" s="1"/>
  <c r="G49" i="1"/>
  <c r="H49" i="1"/>
  <c r="M49" i="1"/>
  <c r="Q49" i="1" s="1"/>
  <c r="R49" i="1" s="1"/>
  <c r="G50" i="1"/>
  <c r="H50" i="1"/>
  <c r="M50" i="1"/>
  <c r="N50" i="1" s="1"/>
  <c r="G51" i="1"/>
  <c r="H51" i="1" s="1"/>
  <c r="M51" i="1" s="1"/>
  <c r="M15" i="1"/>
  <c r="N15" i="1" s="1"/>
  <c r="M47" i="1"/>
  <c r="N47" i="1"/>
  <c r="G12" i="1"/>
  <c r="H12" i="1"/>
  <c r="I14" i="1"/>
  <c r="I15" i="1"/>
  <c r="I19" i="1"/>
  <c r="I23" i="1"/>
  <c r="I27" i="1"/>
  <c r="I35" i="1"/>
  <c r="I39" i="1"/>
  <c r="I43" i="1"/>
  <c r="I47" i="1"/>
  <c r="I50" i="1"/>
  <c r="I51" i="1"/>
  <c r="H42" i="1"/>
  <c r="M42" i="1" s="1"/>
  <c r="H38" i="1"/>
  <c r="M38" i="1"/>
  <c r="N38" i="1" s="1"/>
  <c r="H30" i="1"/>
  <c r="M30" i="1"/>
  <c r="Q30" i="1" s="1"/>
  <c r="R30" i="1" s="1"/>
  <c r="H22" i="1"/>
  <c r="M22" i="1"/>
  <c r="H14" i="1"/>
  <c r="M14" i="1"/>
  <c r="N14" i="1" s="1"/>
  <c r="H29" i="1"/>
  <c r="M29" i="1" s="1"/>
  <c r="H21" i="1"/>
  <c r="M21" i="1"/>
  <c r="I31" i="1"/>
  <c r="N43" i="1"/>
  <c r="Q47" i="1"/>
  <c r="R47" i="1" s="1"/>
  <c r="M25" i="6"/>
  <c r="M24" i="6"/>
  <c r="Q34" i="1"/>
  <c r="R34" i="1" s="1"/>
  <c r="I20" i="6"/>
  <c r="I9" i="1"/>
  <c r="I18" i="1"/>
  <c r="I26" i="1"/>
  <c r="I34" i="1"/>
  <c r="I42" i="1"/>
  <c r="I17" i="1"/>
  <c r="I37" i="1"/>
  <c r="I44" i="1"/>
  <c r="I28" i="1"/>
  <c r="I46" i="1"/>
  <c r="I30" i="1"/>
  <c r="I41" i="1"/>
  <c r="I25" i="1"/>
  <c r="I32" i="1"/>
  <c r="I16" i="1"/>
  <c r="I48" i="1"/>
  <c r="I36" i="1"/>
  <c r="I20" i="1"/>
  <c r="I38" i="1"/>
  <c r="I22" i="1"/>
  <c r="I45" i="1"/>
  <c r="I29" i="1"/>
  <c r="I49" i="1"/>
  <c r="I33" i="1"/>
  <c r="I40" i="1"/>
  <c r="I24" i="1"/>
  <c r="I21" i="1"/>
  <c r="I13" i="1"/>
  <c r="M12" i="1"/>
  <c r="Q12" i="1" s="1"/>
  <c r="R12" i="1" s="1"/>
  <c r="N12" i="1"/>
  <c r="I12" i="1"/>
  <c r="Q21" i="1"/>
  <c r="R21" i="1" s="1"/>
  <c r="N21" i="1"/>
  <c r="N31" i="1"/>
  <c r="Q24" i="1"/>
  <c r="R24" i="1" s="1"/>
  <c r="N22" i="1"/>
  <c r="Q22" i="1"/>
  <c r="R22" i="1"/>
  <c r="Q38" i="1"/>
  <c r="R38" i="1" s="1"/>
  <c r="N49" i="1"/>
  <c r="Q27" i="1"/>
  <c r="R27" i="1" s="1"/>
  <c r="Q37" i="1"/>
  <c r="R37" i="1" s="1"/>
  <c r="N30" i="1"/>
  <c r="N41" i="1"/>
  <c r="Q39" i="1"/>
  <c r="R39" i="1" s="1"/>
  <c r="N26" i="1"/>
  <c r="Q18" i="1"/>
  <c r="R18" i="1" s="1"/>
  <c r="N17" i="1"/>
  <c r="Q13" i="1" l="1"/>
  <c r="R13" i="1" s="1"/>
  <c r="N13" i="1"/>
  <c r="N45" i="1"/>
  <c r="Q45" i="1"/>
  <c r="R45" i="1" s="1"/>
  <c r="N35" i="1"/>
  <c r="Q35" i="1"/>
  <c r="R35" i="1" s="1"/>
  <c r="Q28" i="1"/>
  <c r="R28" i="1" s="1"/>
  <c r="N28" i="1"/>
  <c r="Q25" i="1"/>
  <c r="R25" i="1" s="1"/>
  <c r="N25" i="1"/>
  <c r="N46" i="1"/>
  <c r="Q44" i="1"/>
  <c r="R44" i="1" s="1"/>
  <c r="N44" i="1"/>
  <c r="Q42" i="1"/>
  <c r="R42" i="1" s="1"/>
  <c r="N42" i="1"/>
  <c r="Q48" i="1"/>
  <c r="R48" i="1" s="1"/>
  <c r="N48" i="1"/>
  <c r="Q36" i="1"/>
  <c r="R36" i="1" s="1"/>
  <c r="N36" i="1"/>
  <c r="N32" i="1"/>
  <c r="Q32" i="1"/>
  <c r="R32" i="1" s="1"/>
  <c r="Q16" i="1"/>
  <c r="R16" i="1" s="1"/>
  <c r="N16" i="1"/>
  <c r="Q51" i="1"/>
  <c r="R51" i="1" s="1"/>
  <c r="N51" i="1"/>
  <c r="N29" i="1"/>
  <c r="Q29" i="1"/>
  <c r="R29" i="1" s="1"/>
  <c r="N33" i="1"/>
  <c r="Q33" i="1"/>
  <c r="R33" i="1" s="1"/>
  <c r="Q23" i="1"/>
  <c r="R23" i="1" s="1"/>
  <c r="N23" i="1"/>
  <c r="Q19" i="1"/>
  <c r="R19" i="1" s="1"/>
  <c r="Q20" i="1"/>
  <c r="R20" i="1" s="1"/>
  <c r="Q50" i="1"/>
  <c r="R50" i="1" s="1"/>
  <c r="Q14" i="1"/>
  <c r="R14" i="1" s="1"/>
  <c r="Q15" i="1"/>
  <c r="R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Concentration: grams of sample per litre of sample solution or mg/mL</t>
        </r>
      </text>
    </comment>
  </commentList>
</comments>
</file>

<file path=xl/sharedStrings.xml><?xml version="1.0" encoding="utf-8"?>
<sst xmlns="http://schemas.openxmlformats.org/spreadsheetml/2006/main" count="55" uniqueCount="41">
  <si>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</si>
  <si>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</si>
  <si>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</si>
  <si>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</si>
  <si>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</si>
  <si>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</si>
  <si>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</si>
  <si>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</si>
  <si>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</si>
  <si>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</si>
  <si>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</si>
  <si>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</si>
  <si>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</si>
  <si>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</si>
  <si>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</si>
  <si>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Absorbance</t>
  </si>
  <si>
    <t>Dilution 
(-fold)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</si>
  <si>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catalase activity of your sample from raw absorbance data. </t>
    </r>
  </si>
  <si>
    <t>Catalase 
(Units/ mL)</t>
  </si>
  <si>
    <t>Experiment details</t>
  </si>
  <si>
    <r>
      <t>H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>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 control absorbance values</t>
    </r>
  </si>
  <si>
    <t>Time (mins)</t>
  </si>
  <si>
    <t xml:space="preserve">Total volume </t>
  </si>
  <si>
    <t>Colourimetric reagent</t>
  </si>
  <si>
    <t>Average Abs</t>
  </si>
  <si>
    <t>Colorimetric reagent</t>
  </si>
  <si>
    <t>U/mg</t>
  </si>
  <si>
    <t>Catalase (Units/mg)</t>
  </si>
  <si>
    <t>Sample
(g/L) or (mg/mL)</t>
  </si>
  <si>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</t>
    </r>
  </si>
  <si>
    <t>Catalase
(Units/mg)</t>
  </si>
  <si>
    <t>Catalase
(Units/mL)</t>
  </si>
  <si>
    <t xml:space="preserve">Sample volume in Reaction A  (mL) </t>
  </si>
  <si>
    <t>Results</t>
  </si>
  <si>
    <t>Absorbance R1</t>
  </si>
  <si>
    <t>Absorbance R2</t>
  </si>
  <si>
    <t>Reaction A</t>
  </si>
  <si>
    <t>Reaction B volumes (mL)</t>
  </si>
  <si>
    <t>Megazyme Knowledge Base</t>
  </si>
  <si>
    <t>Customer Support</t>
  </si>
  <si>
    <t>K-CATAL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</si>
</sst>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b/>
      <sz val="10"/>
      <name val="Symbol"/>
      <family val="1"/>
      <charset val="2"/>
    </font>
    <font>
      <sz val="10"/>
      <color rgb="FFFF000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A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4" fontId="1" fillId="4" borderId="1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quotePrefix="1" applyFont="1" applyFill="1" applyAlignment="1">
      <alignment horizontal="center" vertical="top" wrapText="1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/>
    </xf>
    <xf numFmtId="0" fontId="1" fillId="2" borderId="0" xfId="0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164" fontId="7" fillId="2" borderId="0" xfId="0" applyNumberFormat="1" applyFon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12" fillId="0" borderId="0" xfId="0" applyFont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2" fillId="2" borderId="0" xfId="0" applyFont="1" applyFill="1"/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/>
    <xf numFmtId="2" fontId="1" fillId="3" borderId="0" xfId="0" applyNumberFormat="1" applyFont="1" applyFill="1"/>
    <xf numFmtId="2" fontId="1" fillId="2" borderId="0" xfId="0" applyNumberFormat="1" applyFont="1" applyFill="1"/>
    <xf numFmtId="2" fontId="2" fillId="2" borderId="2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164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1" fillId="6" borderId="0" xfId="0" applyFont="1" applyFill="1"/>
    <xf numFmtId="0" fontId="15" fillId="6" borderId="0" xfId="0" applyFont="1" applyFill="1" applyAlignment="1" applyProtection="1">
      <alignment horizontal="left"/>
      <protection locked="0"/>
    </xf>
    <xf numFmtId="164" fontId="1" fillId="6" borderId="0" xfId="0" applyNumberFormat="1" applyFont="1" applyFill="1" applyProtection="1">
      <protection locked="0"/>
    </xf>
    <xf numFmtId="165" fontId="1" fillId="4" borderId="1" xfId="0" applyNumberFormat="1" applyFont="1" applyFill="1" applyBorder="1" applyProtection="1">
      <protection locked="0"/>
    </xf>
    <xf numFmtId="0" fontId="1" fillId="0" borderId="1" xfId="0" applyFont="1" applyBorder="1"/>
    <xf numFmtId="165" fontId="1" fillId="2" borderId="1" xfId="0" applyNumberFormat="1" applyFont="1" applyFill="1" applyBorder="1"/>
    <xf numFmtId="165" fontId="1" fillId="7" borderId="1" xfId="0" applyNumberFormat="1" applyFont="1" applyFill="1" applyBorder="1"/>
    <xf numFmtId="0" fontId="1" fillId="6" borderId="0" xfId="0" applyFont="1" applyFill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2" borderId="0" xfId="0" applyFont="1" applyFill="1" applyAlignment="1">
      <alignment horizontal="right"/>
    </xf>
    <xf numFmtId="2" fontId="1" fillId="7" borderId="1" xfId="0" applyNumberFormat="1" applyFont="1" applyFill="1" applyBorder="1"/>
    <xf numFmtId="0" fontId="1" fillId="6" borderId="1" xfId="0" applyFont="1" applyFill="1" applyBorder="1"/>
    <xf numFmtId="0" fontId="19" fillId="4" borderId="1" xfId="0" applyFont="1" applyFill="1" applyBorder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" fillId="8" borderId="3" xfId="0" applyFont="1" applyFill="1" applyBorder="1" applyAlignment="1">
      <alignment horizontal="center" vertical="top" wrapText="1"/>
    </xf>
    <xf numFmtId="165" fontId="1" fillId="8" borderId="1" xfId="0" applyNumberFormat="1" applyFont="1" applyFill="1" applyBorder="1" applyProtection="1">
      <protection locked="0"/>
    </xf>
    <xf numFmtId="0" fontId="1" fillId="8" borderId="5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right"/>
    </xf>
    <xf numFmtId="2" fontId="2" fillId="2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6" borderId="0" xfId="0" applyFont="1" applyFill="1"/>
    <xf numFmtId="0" fontId="1" fillId="8" borderId="1" xfId="0" applyFont="1" applyFill="1" applyBorder="1" applyProtection="1">
      <protection locked="0"/>
    </xf>
    <xf numFmtId="0" fontId="1" fillId="9" borderId="0" xfId="0" applyFont="1" applyFill="1"/>
    <xf numFmtId="0" fontId="1" fillId="9" borderId="0" xfId="0" applyFont="1" applyFill="1"/>
    <xf numFmtId="0" fontId="1" fillId="9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2" fillId="2" borderId="0" xfId="0" applyFont="1" applyFill="1" applyAlignment="1">
      <alignment wrapText="1"/>
    </xf>
    <xf numFmtId="0" fontId="1" fillId="6" borderId="0" xfId="0" applyFont="1" applyFill="1"/>
    <xf numFmtId="0" fontId="12" fillId="6" borderId="0" xfId="0" applyFont="1" applyFill="1"/>
    <xf numFmtId="0" fontId="1" fillId="9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 vertical="top" wrapText="1"/>
    </xf>
    <xf numFmtId="0" fontId="1" fillId="9" borderId="0" xfId="0" applyFont="1" applyFill="1" applyProtection="1">
      <protection locked="0"/>
    </xf>
    <xf numFmtId="2" fontId="1" fillId="9" borderId="0" xfId="0" applyNumberFormat="1" applyFont="1" applyFill="1"/>
    <xf numFmtId="2" fontId="2" fillId="2" borderId="0" xfId="0" applyNumberFormat="1" applyFont="1" applyFill="1"/>
    <xf numFmtId="165" fontId="1" fillId="7" borderId="1" xfId="0" applyNumberFormat="1" applyFont="1" applyFill="1" applyBorder="1" applyProtection="1">
      <protection locked="0"/>
    </xf>
    <xf numFmtId="166" fontId="1" fillId="7" borderId="1" xfId="0" applyNumberFormat="1" applyFont="1" applyFill="1" applyBorder="1" applyProtection="1">
      <protection locked="0"/>
    </xf>
    <xf numFmtId="0" fontId="7" fillId="2" borderId="0" xfId="0" applyFont="1" applyFill="1" applyAlignment="1">
      <alignment vertical="top" wrapText="1"/>
    </xf>
    <xf numFmtId="0" fontId="9" fillId="0" borderId="0" xfId="0" applyFont="1"/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6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1181101</xdr:colOff>
      <xdr:row>12</xdr:row>
      <xdr:rowOff>140970</xdr:rowOff>
    </xdr:from>
    <xdr:to>
      <xdr:col>6</xdr:col>
      <xdr:colOff>33050</xdr:colOff>
      <xdr:row>13</xdr:row>
      <xdr:rowOff>266415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>
          <a:spLocks noChangeArrowheads="1"/>
        </xdr:cNvSpPr>
      </xdr:nvSpPr>
      <xdr:spPr bwMode="auto">
        <a:xfrm>
          <a:off x="1495426" y="4103370"/>
          <a:ext cx="1861849" cy="3159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experiment details</a:t>
          </a:r>
          <a:endParaRPr lang="en-IE"/>
        </a:p>
      </xdr:txBody>
    </xdr:sp>
    <xdr:clientData/>
  </xdr:twoCellAnchor>
  <xdr:twoCellAnchor editAs="oneCell">
    <xdr:from>
      <xdr:col>13</xdr:col>
      <xdr:colOff>0</xdr:colOff>
      <xdr:row>28</xdr:row>
      <xdr:rowOff>57150</xdr:rowOff>
    </xdr:from>
    <xdr:to>
      <xdr:col>13</xdr:col>
      <xdr:colOff>0</xdr:colOff>
      <xdr:row>33</xdr:row>
      <xdr:rowOff>9485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SpPr>
          <a:spLocks noChangeArrowheads="1"/>
        </xdr:cNvSpPr>
      </xdr:nvSpPr>
      <xdr:spPr bwMode="auto">
        <a:xfrm>
          <a:off x="8343900" y="6762750"/>
          <a:ext cx="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0</xdr:colOff>
      <xdr:row>33</xdr:row>
      <xdr:rowOff>184506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SpPr>
          <a:spLocks noChangeArrowheads="1"/>
        </xdr:cNvSpPr>
      </xdr:nvSpPr>
      <xdr:spPr bwMode="auto">
        <a:xfrm>
          <a:off x="5715000" y="5667375"/>
          <a:ext cx="0" cy="1952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 editAs="oneCell">
    <xdr:from>
      <xdr:col>13</xdr:col>
      <xdr:colOff>0</xdr:colOff>
      <xdr:row>7</xdr:row>
      <xdr:rowOff>47625</xdr:rowOff>
    </xdr:from>
    <xdr:to>
      <xdr:col>13</xdr:col>
      <xdr:colOff>0</xdr:colOff>
      <xdr:row>7</xdr:row>
      <xdr:rowOff>249691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 txBox="1">
          <a:spLocks noChangeArrowheads="1"/>
        </xdr:cNvSpPr>
      </xdr:nvSpPr>
      <xdr:spPr bwMode="auto">
        <a:xfrm>
          <a:off x="834390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 editAs="oneCell">
    <xdr:from>
      <xdr:col>13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1089" name="Line 38">
          <a:extLst>
            <a:ext uri="{FF2B5EF4-FFF2-40B4-BE49-F238E27FC236}">
              <a16:creationId xmlns:a16="http://schemas.microsoft.com/office/drawing/2014/main" id="{7CEA5A68-53C8-4144-AAEF-35875CCA2AC0}"/>
            </a:ext>
          </a:extLst>
        </xdr:cNvPr>
        <xdr:cNvSpPr>
          <a:spLocks noChangeShapeType="1"/>
        </xdr:cNvSpPr>
      </xdr:nvSpPr>
      <xdr:spPr bwMode="auto">
        <a:xfrm>
          <a:off x="83629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13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1090" name="Line 39">
          <a:extLst>
            <a:ext uri="{FF2B5EF4-FFF2-40B4-BE49-F238E27FC236}">
              <a16:creationId xmlns:a16="http://schemas.microsoft.com/office/drawing/2014/main" id="{70360B75-BB9B-4ADC-9FFF-837EFE44DC56}"/>
            </a:ext>
          </a:extLst>
        </xdr:cNvPr>
        <xdr:cNvSpPr>
          <a:spLocks noChangeShapeType="1"/>
        </xdr:cNvSpPr>
      </xdr:nvSpPr>
      <xdr:spPr bwMode="auto">
        <a:xfrm flipH="1">
          <a:off x="83629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13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1091" name="Line 40">
          <a:extLst>
            <a:ext uri="{FF2B5EF4-FFF2-40B4-BE49-F238E27FC236}">
              <a16:creationId xmlns:a16="http://schemas.microsoft.com/office/drawing/2014/main" id="{58C53E6B-A462-4268-9083-D5E7FA0CD1A2}"/>
            </a:ext>
          </a:extLst>
        </xdr:cNvPr>
        <xdr:cNvSpPr>
          <a:spLocks noChangeShapeType="1"/>
        </xdr:cNvSpPr>
      </xdr:nvSpPr>
      <xdr:spPr bwMode="auto">
        <a:xfrm flipH="1">
          <a:off x="83629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264794</xdr:colOff>
      <xdr:row>6</xdr:row>
      <xdr:rowOff>66676</xdr:rowOff>
    </xdr:from>
    <xdr:to>
      <xdr:col>13</xdr:col>
      <xdr:colOff>495300</xdr:colOff>
      <xdr:row>6</xdr:row>
      <xdr:rowOff>285750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9180000}"/>
            </a:ext>
          </a:extLst>
        </xdr:cNvPr>
        <xdr:cNvSpPr txBox="1">
          <a:spLocks noChangeArrowheads="1"/>
        </xdr:cNvSpPr>
      </xdr:nvSpPr>
      <xdr:spPr bwMode="auto">
        <a:xfrm>
          <a:off x="7799069" y="1419226"/>
          <a:ext cx="1059181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95250</xdr:rowOff>
    </xdr:from>
    <xdr:to>
      <xdr:col>3</xdr:col>
      <xdr:colOff>1041983</xdr:colOff>
      <xdr:row>8</xdr:row>
      <xdr:rowOff>361950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 txBox="1">
          <a:spLocks noChangeArrowheads="1"/>
        </xdr:cNvSpPr>
      </xdr:nvSpPr>
      <xdr:spPr bwMode="auto">
        <a:xfrm>
          <a:off x="209550" y="2876550"/>
          <a:ext cx="1146758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oneCell">
    <xdr:from>
      <xdr:col>2</xdr:col>
      <xdr:colOff>47625</xdr:colOff>
      <xdr:row>45</xdr:row>
      <xdr:rowOff>152400</xdr:rowOff>
    </xdr:from>
    <xdr:to>
      <xdr:col>4</xdr:col>
      <xdr:colOff>211412</xdr:colOff>
      <xdr:row>46</xdr:row>
      <xdr:rowOff>188660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 txBox="1">
          <a:spLocks noChangeArrowheads="1"/>
        </xdr:cNvSpPr>
      </xdr:nvSpPr>
      <xdr:spPr bwMode="auto">
        <a:xfrm>
          <a:off x="190500" y="11325225"/>
          <a:ext cx="1552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4</xdr:col>
      <xdr:colOff>747587</xdr:colOff>
      <xdr:row>25</xdr:row>
      <xdr:rowOff>156416</xdr:rowOff>
    </xdr:from>
    <xdr:to>
      <xdr:col>7</xdr:col>
      <xdr:colOff>466725</xdr:colOff>
      <xdr:row>30</xdr:row>
      <xdr:rowOff>28575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SpPr>
          <a:spLocks noChangeArrowheads="1"/>
        </xdr:cNvSpPr>
      </xdr:nvSpPr>
      <xdr:spPr bwMode="auto">
        <a:xfrm>
          <a:off x="2281112" y="7414466"/>
          <a:ext cx="2233738" cy="9389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volume of Reaction 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IE" sz="1100" b="0" i="0" baseline="0">
              <a:effectLst/>
              <a:latin typeface="Gill Sans MT" panose="020B0502020104020203" pitchFamily="34" charset="0"/>
              <a:ea typeface="+mn-ea"/>
              <a:cs typeface="+mn-cs"/>
            </a:rPr>
            <a:t>Input the sample volume used in Reaction A. 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volume other than 0.05 mL is used (only 0.01-0.05 ml is allowed), enter the new volume. </a:t>
          </a:r>
          <a:endParaRPr lang="en-IE" sz="1100">
            <a:latin typeface="Gill Sans MT" panose="020B0502020104020203" pitchFamily="34" charset="0"/>
          </a:endParaRPr>
        </a:p>
      </xdr:txBody>
    </xdr:sp>
    <xdr:clientData/>
  </xdr:twoCellAnchor>
  <xdr:twoCellAnchor>
    <xdr:from>
      <xdr:col>12</xdr:col>
      <xdr:colOff>264795</xdr:colOff>
      <xdr:row>6</xdr:row>
      <xdr:rowOff>295275</xdr:rowOff>
    </xdr:from>
    <xdr:to>
      <xdr:col>13</xdr:col>
      <xdr:colOff>533400</xdr:colOff>
      <xdr:row>7</xdr:row>
      <xdr:rowOff>45823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5180000}"/>
            </a:ext>
          </a:extLst>
        </xdr:cNvPr>
        <xdr:cNvSpPr txBox="1">
          <a:spLocks noChangeArrowheads="1"/>
        </xdr:cNvSpPr>
      </xdr:nvSpPr>
      <xdr:spPr bwMode="auto">
        <a:xfrm>
          <a:off x="7799070" y="1647825"/>
          <a:ext cx="1097280" cy="2934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 editAs="oneCell">
    <xdr:from>
      <xdr:col>10</xdr:col>
      <xdr:colOff>610620</xdr:colOff>
      <xdr:row>31</xdr:row>
      <xdr:rowOff>137138</xdr:rowOff>
    </xdr:from>
    <xdr:to>
      <xdr:col>13</xdr:col>
      <xdr:colOff>704850</xdr:colOff>
      <xdr:row>38</xdr:row>
      <xdr:rowOff>47625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00000000-0008-0000-0000-00005E180000}"/>
            </a:ext>
          </a:extLst>
        </xdr:cNvPr>
        <xdr:cNvSpPr>
          <a:spLocks noChangeArrowheads="1"/>
        </xdr:cNvSpPr>
      </xdr:nvSpPr>
      <xdr:spPr bwMode="auto">
        <a:xfrm>
          <a:off x="7316220" y="8652488"/>
          <a:ext cx="1751580" cy="12439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Input the dilution factor of the sample assayed in Reaction A.</a:t>
          </a:r>
          <a:r>
            <a:rPr lang="en-IE" sz="1100" b="0" i="0" baseline="0">
              <a:effectLst/>
              <a:latin typeface="Gill Sans MT" panose="020B0502020104020203" pitchFamily="34" charset="0"/>
              <a:ea typeface="+mn-ea"/>
              <a:cs typeface="+mn-cs"/>
            </a:rPr>
            <a:t> </a:t>
          </a:r>
          <a:endParaRPr lang="en-IE" sz="1100" b="0" i="0" u="none" strike="noStrike" baseline="0">
            <a:solidFill>
              <a:srgbClr val="000000"/>
            </a:solidFill>
            <a:latin typeface="Gill Sans MT" panose="020B0502020104020203" pitchFamily="34" charset="0"/>
          </a:endParaRPr>
        </a:p>
        <a:p>
          <a:pPr algn="l" rtl="0">
            <a:defRPr sz="1000"/>
          </a:pPr>
          <a:r>
            <a:rPr lang="en-IE" sz="1100" b="0" i="0" baseline="0">
              <a:effectLst/>
              <a:latin typeface="Gill Sans MT" panose="020B0502020104020203" pitchFamily="34" charset="0"/>
              <a:ea typeface="+mn-ea"/>
              <a:cs typeface="+mn-cs"/>
            </a:rPr>
            <a:t>If no further dilution of the original catalase sample is performed, leave as '1'. </a:t>
          </a:r>
          <a:endParaRPr lang="en-IE" sz="1100" b="0">
            <a:latin typeface="Gill Sans MT" panose="020B0502020104020203" pitchFamily="34" charset="0"/>
          </a:endParaRPr>
        </a:p>
      </xdr:txBody>
    </xdr:sp>
    <xdr:clientData/>
  </xdr:twoCellAnchor>
  <xdr:twoCellAnchor editAs="oneCell">
    <xdr:from>
      <xdr:col>7</xdr:col>
      <xdr:colOff>891542</xdr:colOff>
      <xdr:row>25</xdr:row>
      <xdr:rowOff>156416</xdr:rowOff>
    </xdr:from>
    <xdr:to>
      <xdr:col>9</xdr:col>
      <xdr:colOff>654541</xdr:colOff>
      <xdr:row>30</xdr:row>
      <xdr:rowOff>28597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00000000-0008-0000-0000-000069180000}"/>
            </a:ext>
          </a:extLst>
        </xdr:cNvPr>
        <xdr:cNvSpPr>
          <a:spLocks noChangeArrowheads="1"/>
        </xdr:cNvSpPr>
      </xdr:nvSpPr>
      <xdr:spPr bwMode="auto">
        <a:xfrm>
          <a:off x="4939667" y="7414466"/>
          <a:ext cx="1706099" cy="9389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Time of  Reaction A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Input the time Reaction A was incubated for before stopping the reaction with 15 mM sodium azide.</a:t>
          </a:r>
          <a:endParaRPr lang="en-IE" b="0">
            <a:latin typeface="Gill Sans MT" panose="020B0502020104020203" pitchFamily="34" charset="0"/>
          </a:endParaRPr>
        </a:p>
      </xdr:txBody>
    </xdr:sp>
    <xdr:clientData/>
  </xdr:twoCellAnchor>
  <xdr:twoCellAnchor editAs="oneCell">
    <xdr:from>
      <xdr:col>6</xdr:col>
      <xdr:colOff>250979</xdr:colOff>
      <xdr:row>12</xdr:row>
      <xdr:rowOff>140970</xdr:rowOff>
    </xdr:from>
    <xdr:to>
      <xdr:col>9</xdr:col>
      <xdr:colOff>695325</xdr:colOff>
      <xdr:row>15</xdr:row>
      <xdr:rowOff>114300</xdr:rowOff>
    </xdr:to>
    <xdr:sp macro="" textlink="">
      <xdr:nvSpPr>
        <xdr:cNvPr id="33" name="Rectangle 1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3575204" y="4103370"/>
          <a:ext cx="3111346" cy="9639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Enter absorbance values for catalase blank reactions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program will calculate the average if two values are entered. If a single value is input, this will be used.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IE" sz="1100" b="0" i="0" baseline="0">
              <a:effectLst/>
              <a:latin typeface="Gill Sans MT" panose="020B0502020104020203" pitchFamily="34" charset="0"/>
              <a:ea typeface="+mn-ea"/>
              <a:cs typeface="+mn-cs"/>
            </a:rPr>
            <a:t>Note that this value should between 1.8 and 2.2.</a:t>
          </a:r>
          <a:endParaRPr lang="en-IE" sz="1100">
            <a:effectLst/>
            <a:latin typeface="Gill Sans MT" panose="020B0502020104020203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en-IE"/>
        </a:p>
      </xdr:txBody>
    </xdr:sp>
    <xdr:clientData/>
  </xdr:twoCellAnchor>
  <xdr:twoCellAnchor editAs="oneCell">
    <xdr:from>
      <xdr:col>10</xdr:col>
      <xdr:colOff>250052</xdr:colOff>
      <xdr:row>12</xdr:row>
      <xdr:rowOff>140970</xdr:rowOff>
    </xdr:from>
    <xdr:to>
      <xdr:col>13</xdr:col>
      <xdr:colOff>472921</xdr:colOff>
      <xdr:row>15</xdr:row>
      <xdr:rowOff>114300</xdr:rowOff>
    </xdr:to>
    <xdr:sp macro="" textlink="">
      <xdr:nvSpPr>
        <xdr:cNvPr id="35" name="Rectangle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6955652" y="4103370"/>
          <a:ext cx="1880219" cy="9639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Enter volumes used in Reaction B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volumes other than the default volumes were used enter the new volumes.</a:t>
          </a:r>
          <a:endParaRPr lang="en-IE"/>
        </a:p>
      </xdr:txBody>
    </xdr:sp>
    <xdr:clientData/>
  </xdr:twoCellAnchor>
  <xdr:twoCellAnchor editAs="oneCell">
    <xdr:from>
      <xdr:col>2</xdr:col>
      <xdr:colOff>162540</xdr:colOff>
      <xdr:row>25</xdr:row>
      <xdr:rowOff>156417</xdr:rowOff>
    </xdr:from>
    <xdr:to>
      <xdr:col>4</xdr:col>
      <xdr:colOff>228600</xdr:colOff>
      <xdr:row>31</xdr:row>
      <xdr:rowOff>152401</xdr:rowOff>
    </xdr:to>
    <xdr:sp macro="" textlink="">
      <xdr:nvSpPr>
        <xdr:cNvPr id="36" name="Rectangle 1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05415" y="7414467"/>
          <a:ext cx="1456710" cy="12532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Enter absorbance values of sample reactions.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Insert absorbance values for each of the sample</a:t>
          </a:r>
          <a:r>
            <a:rPr lang="en-IE" sz="1100" b="0" i="0" baseline="-25000">
              <a:effectLst/>
              <a:latin typeface="Gill Sans MT" panose="020B0502020104020203" pitchFamily="34" charset="0"/>
              <a:ea typeface="+mn-ea"/>
              <a:cs typeface="+mn-cs"/>
            </a:rPr>
            <a:t> 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reactions (R1 and R2). </a:t>
          </a:r>
          <a:endParaRPr lang="en-IE"/>
        </a:p>
      </xdr:txBody>
    </xdr:sp>
    <xdr:clientData/>
  </xdr:twoCellAnchor>
  <xdr:twoCellAnchor editAs="oneCell">
    <xdr:from>
      <xdr:col>10</xdr:col>
      <xdr:colOff>602027</xdr:colOff>
      <xdr:row>25</xdr:row>
      <xdr:rowOff>156416</xdr:rowOff>
    </xdr:from>
    <xdr:to>
      <xdr:col>13</xdr:col>
      <xdr:colOff>704621</xdr:colOff>
      <xdr:row>30</xdr:row>
      <xdr:rowOff>187746</xdr:rowOff>
    </xdr:to>
    <xdr:sp macro="" textlink="">
      <xdr:nvSpPr>
        <xdr:cNvPr id="34" name="Rectangle 9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7307627" y="7414466"/>
          <a:ext cx="1759944" cy="1098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8. Concentration of  catalase solution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Fo solid catalase samples input the concentration of the solution prepared in g/L (mg/mL). </a:t>
          </a:r>
          <a:endParaRPr lang="en-IE" sz="1100" b="0">
            <a:latin typeface="Gill Sans MT" panose="020B0502020104020203" pitchFamily="34" charset="0"/>
          </a:endParaRPr>
        </a:p>
      </xdr:txBody>
    </xdr:sp>
    <xdr:clientData/>
  </xdr:twoCellAnchor>
  <xdr:twoCellAnchor>
    <xdr:from>
      <xdr:col>5</xdr:col>
      <xdr:colOff>0</xdr:colOff>
      <xdr:row>13</xdr:row>
      <xdr:rowOff>266700</xdr:rowOff>
    </xdr:from>
    <xdr:to>
      <xdr:col>5</xdr:col>
      <xdr:colOff>9525</xdr:colOff>
      <xdr:row>14</xdr:row>
      <xdr:rowOff>123825</xdr:rowOff>
    </xdr:to>
    <xdr:cxnSp macro="">
      <xdr:nvCxnSpPr>
        <xdr:cNvPr id="1106" name="Straight Arrow Connector 2">
          <a:extLst>
            <a:ext uri="{FF2B5EF4-FFF2-40B4-BE49-F238E27FC236}">
              <a16:creationId xmlns:a16="http://schemas.microsoft.com/office/drawing/2014/main" id="{FBAE227F-9A49-46BB-980B-9766640AA706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2419350" y="4419600"/>
          <a:ext cx="9525" cy="4381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1209675</xdr:colOff>
      <xdr:row>15</xdr:row>
      <xdr:rowOff>114300</xdr:rowOff>
    </xdr:from>
    <xdr:to>
      <xdr:col>7</xdr:col>
      <xdr:colOff>1085850</xdr:colOff>
      <xdr:row>18</xdr:row>
      <xdr:rowOff>28575</xdr:rowOff>
    </xdr:to>
    <xdr:cxnSp macro="">
      <xdr:nvCxnSpPr>
        <xdr:cNvPr id="1107" name="Straight Arrow Connector 38">
          <a:extLst>
            <a:ext uri="{FF2B5EF4-FFF2-40B4-BE49-F238E27FC236}">
              <a16:creationId xmlns:a16="http://schemas.microsoft.com/office/drawing/2014/main" id="{328BC6DE-DB6F-41BF-9FA8-761E20614556}"/>
            </a:ext>
          </a:extLst>
        </xdr:cNvPr>
        <xdr:cNvCxnSpPr>
          <a:cxnSpLocks noChangeShapeType="1"/>
          <a:stCxn id="33" idx="2"/>
        </xdr:cNvCxnSpPr>
      </xdr:nvCxnSpPr>
      <xdr:spPr bwMode="auto">
        <a:xfrm flipH="1">
          <a:off x="1524000" y="5067300"/>
          <a:ext cx="3609975" cy="771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47625</xdr:colOff>
      <xdr:row>15</xdr:row>
      <xdr:rowOff>114300</xdr:rowOff>
    </xdr:from>
    <xdr:to>
      <xdr:col>12</xdr:col>
      <xdr:colOff>361950</xdr:colOff>
      <xdr:row>17</xdr:row>
      <xdr:rowOff>19050</xdr:rowOff>
    </xdr:to>
    <xdr:cxnSp macro="">
      <xdr:nvCxnSpPr>
        <xdr:cNvPr id="1108" name="Straight Arrow Connector 41">
          <a:extLst>
            <a:ext uri="{FF2B5EF4-FFF2-40B4-BE49-F238E27FC236}">
              <a16:creationId xmlns:a16="http://schemas.microsoft.com/office/drawing/2014/main" id="{2165DA8C-E76A-4DA6-8E4B-FA42B04BC252}"/>
            </a:ext>
          </a:extLst>
        </xdr:cNvPr>
        <xdr:cNvCxnSpPr>
          <a:cxnSpLocks noChangeShapeType="1"/>
          <a:stCxn id="35" idx="2"/>
        </xdr:cNvCxnSpPr>
      </xdr:nvCxnSpPr>
      <xdr:spPr bwMode="auto">
        <a:xfrm flipH="1">
          <a:off x="6038850" y="5067300"/>
          <a:ext cx="1857375" cy="5715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228600</xdr:colOff>
      <xdr:row>24</xdr:row>
      <xdr:rowOff>47625</xdr:rowOff>
    </xdr:from>
    <xdr:to>
      <xdr:col>4</xdr:col>
      <xdr:colOff>876300</xdr:colOff>
      <xdr:row>28</xdr:row>
      <xdr:rowOff>95250</xdr:rowOff>
    </xdr:to>
    <xdr:cxnSp macro="">
      <xdr:nvCxnSpPr>
        <xdr:cNvPr id="1109" name="Straight Arrow Connector 44">
          <a:extLst>
            <a:ext uri="{FF2B5EF4-FFF2-40B4-BE49-F238E27FC236}">
              <a16:creationId xmlns:a16="http://schemas.microsoft.com/office/drawing/2014/main" id="{B3E49CD9-2C9F-4119-B4E4-9CE7D49B4273}"/>
            </a:ext>
          </a:extLst>
        </xdr:cNvPr>
        <xdr:cNvCxnSpPr>
          <a:cxnSpLocks noChangeShapeType="1"/>
          <a:stCxn id="36" idx="3"/>
        </xdr:cNvCxnSpPr>
      </xdr:nvCxnSpPr>
      <xdr:spPr bwMode="auto">
        <a:xfrm flipV="1">
          <a:off x="1762125" y="7115175"/>
          <a:ext cx="647700" cy="9239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466725</xdr:colOff>
      <xdr:row>24</xdr:row>
      <xdr:rowOff>38100</xdr:rowOff>
    </xdr:from>
    <xdr:to>
      <xdr:col>7</xdr:col>
      <xdr:colOff>666750</xdr:colOff>
      <xdr:row>27</xdr:row>
      <xdr:rowOff>133350</xdr:rowOff>
    </xdr:to>
    <xdr:cxnSp macro="">
      <xdr:nvCxnSpPr>
        <xdr:cNvPr id="1110" name="Straight Arrow Connector 48">
          <a:extLst>
            <a:ext uri="{FF2B5EF4-FFF2-40B4-BE49-F238E27FC236}">
              <a16:creationId xmlns:a16="http://schemas.microsoft.com/office/drawing/2014/main" id="{1D0AFA4E-23B6-4BA9-BC18-CEB689B47EE6}"/>
            </a:ext>
          </a:extLst>
        </xdr:cNvPr>
        <xdr:cNvCxnSpPr>
          <a:cxnSpLocks noChangeShapeType="1"/>
          <a:stCxn id="6159" idx="3"/>
        </xdr:cNvCxnSpPr>
      </xdr:nvCxnSpPr>
      <xdr:spPr bwMode="auto">
        <a:xfrm flipV="1">
          <a:off x="4514850" y="7105650"/>
          <a:ext cx="200025" cy="781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400050</xdr:colOff>
      <xdr:row>24</xdr:row>
      <xdr:rowOff>57150</xdr:rowOff>
    </xdr:from>
    <xdr:to>
      <xdr:col>8</xdr:col>
      <xdr:colOff>457200</xdr:colOff>
      <xdr:row>25</xdr:row>
      <xdr:rowOff>152400</xdr:rowOff>
    </xdr:to>
    <xdr:cxnSp macro="">
      <xdr:nvCxnSpPr>
        <xdr:cNvPr id="1111" name="Straight Arrow Connector 51">
          <a:extLst>
            <a:ext uri="{FF2B5EF4-FFF2-40B4-BE49-F238E27FC236}">
              <a16:creationId xmlns:a16="http://schemas.microsoft.com/office/drawing/2014/main" id="{87802325-D957-429C-9728-C0EEE639D76C}"/>
            </a:ext>
          </a:extLst>
        </xdr:cNvPr>
        <xdr:cNvCxnSpPr>
          <a:cxnSpLocks noChangeShapeType="1"/>
          <a:stCxn id="6249" idx="0"/>
        </xdr:cNvCxnSpPr>
      </xdr:nvCxnSpPr>
      <xdr:spPr bwMode="auto">
        <a:xfrm flipH="1" flipV="1">
          <a:off x="5734050" y="7124700"/>
          <a:ext cx="57150" cy="2857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485775</xdr:colOff>
      <xdr:row>24</xdr:row>
      <xdr:rowOff>28575</xdr:rowOff>
    </xdr:from>
    <xdr:to>
      <xdr:col>12</xdr:col>
      <xdr:colOff>657225</xdr:colOff>
      <xdr:row>25</xdr:row>
      <xdr:rowOff>152400</xdr:rowOff>
    </xdr:to>
    <xdr:cxnSp macro="">
      <xdr:nvCxnSpPr>
        <xdr:cNvPr id="1112" name="Straight Arrow Connector 55">
          <a:extLst>
            <a:ext uri="{FF2B5EF4-FFF2-40B4-BE49-F238E27FC236}">
              <a16:creationId xmlns:a16="http://schemas.microsoft.com/office/drawing/2014/main" id="{06935EAF-4FF6-4D67-AF2A-C98D78F3CD63}"/>
            </a:ext>
          </a:extLst>
        </xdr:cNvPr>
        <xdr:cNvCxnSpPr>
          <a:cxnSpLocks noChangeShapeType="1"/>
          <a:stCxn id="34" idx="0"/>
        </xdr:cNvCxnSpPr>
      </xdr:nvCxnSpPr>
      <xdr:spPr bwMode="auto">
        <a:xfrm flipH="1" flipV="1">
          <a:off x="8020050" y="7096125"/>
          <a:ext cx="171450" cy="3143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619125</xdr:colOff>
      <xdr:row>24</xdr:row>
      <xdr:rowOff>28575</xdr:rowOff>
    </xdr:from>
    <xdr:to>
      <xdr:col>10</xdr:col>
      <xdr:colOff>609600</xdr:colOff>
      <xdr:row>34</xdr:row>
      <xdr:rowOff>190500</xdr:rowOff>
    </xdr:to>
    <xdr:cxnSp macro="">
      <xdr:nvCxnSpPr>
        <xdr:cNvPr id="1113" name="Straight Arrow Connector 58">
          <a:extLst>
            <a:ext uri="{FF2B5EF4-FFF2-40B4-BE49-F238E27FC236}">
              <a16:creationId xmlns:a16="http://schemas.microsoft.com/office/drawing/2014/main" id="{6077CB8B-D4EC-4E3C-9F5E-2B2E72A67699}"/>
            </a:ext>
          </a:extLst>
        </xdr:cNvPr>
        <xdr:cNvCxnSpPr>
          <a:cxnSpLocks noChangeShapeType="1"/>
          <a:stCxn id="6238" idx="1"/>
        </xdr:cNvCxnSpPr>
      </xdr:nvCxnSpPr>
      <xdr:spPr bwMode="auto">
        <a:xfrm flipH="1" flipV="1">
          <a:off x="6610350" y="7096125"/>
          <a:ext cx="704850" cy="21812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</xdr:col>
      <xdr:colOff>1</xdr:colOff>
      <xdr:row>1</xdr:row>
      <xdr:rowOff>1</xdr:rowOff>
    </xdr:from>
    <xdr:to>
      <xdr:col>15</xdr:col>
      <xdr:colOff>0</xdr:colOff>
      <xdr:row>5</xdr:row>
      <xdr:rowOff>387545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0633F5-4C63-4E5D-9472-CF546E9EF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1"/>
          <a:ext cx="9077324" cy="1473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11</xdr:row>
      <xdr:rowOff>0</xdr:rowOff>
    </xdr:from>
    <xdr:to>
      <xdr:col>8</xdr:col>
      <xdr:colOff>180975</xdr:colOff>
      <xdr:row>11</xdr:row>
      <xdr:rowOff>0</xdr:rowOff>
    </xdr:to>
    <xdr:sp macro="" textlink="">
      <xdr:nvSpPr>
        <xdr:cNvPr id="2063" name="AutoShape 11">
          <a:extLst>
            <a:ext uri="{FF2B5EF4-FFF2-40B4-BE49-F238E27FC236}">
              <a16:creationId xmlns:a16="http://schemas.microsoft.com/office/drawing/2014/main" id="{56C77ABB-935C-4970-BD54-5EFA5910B7E2}"/>
            </a:ext>
          </a:extLst>
        </xdr:cNvPr>
        <xdr:cNvSpPr>
          <a:spLocks noChangeArrowheads="1"/>
        </xdr:cNvSpPr>
      </xdr:nvSpPr>
      <xdr:spPr bwMode="auto">
        <a:xfrm>
          <a:off x="4248150" y="366712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51</xdr:row>
      <xdr:rowOff>68856</xdr:rowOff>
    </xdr:from>
    <xdr:to>
      <xdr:col>4</xdr:col>
      <xdr:colOff>0</xdr:colOff>
      <xdr:row>52</xdr:row>
      <xdr:rowOff>41174</xdr:rowOff>
    </xdr:to>
    <xdr:sp macro="" textlink="">
      <xdr:nvSpPr>
        <xdr:cNvPr id="2081" name="Text Box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>
          <a:spLocks noChangeArrowheads="1"/>
        </xdr:cNvSpPr>
      </xdr:nvSpPr>
      <xdr:spPr bwMode="auto">
        <a:xfrm>
          <a:off x="191189" y="11544760"/>
          <a:ext cx="1599052" cy="1674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2</xdr:row>
      <xdr:rowOff>286897</xdr:rowOff>
    </xdr:from>
    <xdr:to>
      <xdr:col>17</xdr:col>
      <xdr:colOff>532347</xdr:colOff>
      <xdr:row>4</xdr:row>
      <xdr:rowOff>2424</xdr:rowOff>
    </xdr:to>
    <xdr:sp macro="" textlink="">
      <xdr:nvSpPr>
        <xdr:cNvPr id="30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8779066" y="1641054"/>
          <a:ext cx="1243853" cy="208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 sz="1100"/>
        </a:p>
      </xdr:txBody>
    </xdr:sp>
    <xdr:clientData/>
  </xdr:twoCellAnchor>
  <xdr:twoCellAnchor>
    <xdr:from>
      <xdr:col>15</xdr:col>
      <xdr:colOff>0</xdr:colOff>
      <xdr:row>4</xdr:row>
      <xdr:rowOff>71280</xdr:rowOff>
    </xdr:from>
    <xdr:to>
      <xdr:col>17</xdr:col>
      <xdr:colOff>532347</xdr:colOff>
      <xdr:row>5</xdr:row>
      <xdr:rowOff>76214</xdr:rowOff>
    </xdr:to>
    <xdr:sp macro="" textlink="">
      <xdr:nvSpPr>
        <xdr:cNvPr id="31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8779066" y="1918900"/>
          <a:ext cx="1243853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</a:t>
          </a: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 Us</a:t>
          </a:r>
          <a:endParaRPr lang="en-GB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19</xdr:col>
      <xdr:colOff>0</xdr:colOff>
      <xdr:row>2</xdr:row>
      <xdr:rowOff>136911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E5DE4-F92F-48E7-B322-3583FE5EF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9763125" cy="158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cs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topLeftCell="A26" zoomScaleNormal="100" workbookViewId="0">
      <selection activeCell="M47" sqref="M47"/>
    </sheetView>
  </sheetViews>
  <sheetFormatPr defaultColWidth="12.28515625" defaultRowHeight="15" x14ac:dyDescent="0.3"/>
  <cols>
    <col min="1" max="1" width="1.7109375" style="76" customWidth="1"/>
    <col min="2" max="2" width="0.42578125" style="76" customWidth="1"/>
    <col min="3" max="3" width="2.5703125" style="79" customWidth="1"/>
    <col min="4" max="4" width="18.28515625" style="76" customWidth="1"/>
    <col min="5" max="5" width="13.28515625" style="76" customWidth="1"/>
    <col min="6" max="6" width="13.5703125" style="76" customWidth="1"/>
    <col min="7" max="7" width="10.85546875" style="76" customWidth="1"/>
    <col min="8" max="8" width="19.28515625" style="76" customWidth="1"/>
    <col min="9" max="9" width="9.85546875" style="76" customWidth="1"/>
    <col min="10" max="11" width="10.7109375" style="76" customWidth="1"/>
    <col min="12" max="12" width="1.7109375" style="76" customWidth="1"/>
    <col min="13" max="13" width="12.42578125" style="76" customWidth="1"/>
    <col min="14" max="14" width="10.7109375" style="76" customWidth="1"/>
    <col min="15" max="15" width="1.7109375" style="76" customWidth="1"/>
    <col min="16" max="16" width="86" style="75" customWidth="1"/>
    <col min="17" max="16384" width="12.28515625" style="76"/>
  </cols>
  <sheetData>
    <row r="1" spans="1:15" ht="7.7" customHeight="1" x14ac:dyDescent="0.3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3.7" customHeight="1" x14ac:dyDescent="0.3">
      <c r="A2" s="4"/>
      <c r="B2" s="2"/>
      <c r="C2" s="1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customHeight="1" x14ac:dyDescent="0.3">
      <c r="A3" s="4"/>
      <c r="B3" s="2"/>
      <c r="C3" s="13"/>
      <c r="D3" s="10"/>
      <c r="E3" s="10"/>
      <c r="F3" s="10"/>
      <c r="G3" s="10"/>
      <c r="H3" s="10"/>
      <c r="I3" s="10"/>
      <c r="J3" s="10"/>
      <c r="K3" s="10"/>
      <c r="L3" s="10"/>
      <c r="M3" s="25"/>
      <c r="N3" s="2"/>
      <c r="O3" s="2"/>
    </row>
    <row r="4" spans="1:15" ht="27" customHeight="1" x14ac:dyDescent="0.3">
      <c r="A4" s="4"/>
      <c r="B4" s="2"/>
      <c r="C4" s="13"/>
      <c r="D4" s="10"/>
      <c r="E4" s="10"/>
      <c r="F4" s="10"/>
      <c r="G4" s="10"/>
      <c r="H4" s="10"/>
      <c r="I4" s="10"/>
      <c r="J4" s="10"/>
      <c r="K4" s="10"/>
      <c r="L4" s="10"/>
      <c r="M4" s="25"/>
      <c r="N4" s="2"/>
      <c r="O4" s="2"/>
    </row>
    <row r="5" spans="1:15" ht="18.2" customHeight="1" x14ac:dyDescent="0.3">
      <c r="A5" s="4"/>
      <c r="B5" s="2"/>
      <c r="C5" s="13"/>
      <c r="D5" s="18"/>
      <c r="E5" s="18"/>
      <c r="F5" s="18"/>
      <c r="G5" s="18"/>
      <c r="H5" s="18"/>
      <c r="I5" s="18"/>
      <c r="J5" s="18"/>
      <c r="K5" s="18"/>
      <c r="L5" s="18"/>
      <c r="M5" s="25"/>
      <c r="N5" s="2"/>
      <c r="O5" s="2"/>
    </row>
    <row r="6" spans="1:15" ht="33" customHeight="1" x14ac:dyDescent="0.3">
      <c r="A6" s="4"/>
      <c r="B6" s="2"/>
      <c r="C6" s="13"/>
      <c r="D6" s="2"/>
      <c r="E6" s="2"/>
      <c r="F6" s="2"/>
      <c r="G6" s="2"/>
      <c r="H6" s="2"/>
      <c r="I6" s="2"/>
      <c r="J6" s="2"/>
      <c r="K6" s="2"/>
      <c r="L6" s="2"/>
      <c r="M6" s="25"/>
      <c r="N6" s="2"/>
      <c r="O6" s="2"/>
    </row>
    <row r="7" spans="1:15" s="75" customFormat="1" ht="42.95" customHeight="1" x14ac:dyDescent="0.4">
      <c r="A7" s="4"/>
      <c r="B7" s="2"/>
      <c r="C7" s="26" t="s">
        <v>10</v>
      </c>
      <c r="D7" s="14"/>
      <c r="E7" s="14"/>
      <c r="F7" s="14"/>
      <c r="G7" s="14"/>
      <c r="H7" s="14"/>
      <c r="I7" s="14"/>
      <c r="J7" s="14"/>
      <c r="K7" s="14"/>
      <c r="L7" s="14"/>
      <c r="M7" s="25"/>
      <c r="N7" s="2"/>
      <c r="O7" s="2"/>
    </row>
    <row r="8" spans="1:15" s="75" customFormat="1" ht="50.25" customHeight="1" x14ac:dyDescent="0.3">
      <c r="A8" s="4"/>
      <c r="B8" s="2"/>
      <c r="C8" s="91" t="s">
        <v>17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2"/>
      <c r="O8" s="2"/>
    </row>
    <row r="9" spans="1:15" s="75" customFormat="1" ht="54.95" customHeight="1" x14ac:dyDescent="0.4">
      <c r="A9" s="4"/>
      <c r="B9" s="2"/>
      <c r="C9" s="26" t="s">
        <v>11</v>
      </c>
      <c r="D9" s="15"/>
      <c r="E9" s="15"/>
      <c r="F9" s="15"/>
      <c r="G9" s="15"/>
      <c r="H9" s="15"/>
      <c r="I9" s="15"/>
      <c r="J9" s="15"/>
      <c r="K9" s="15"/>
      <c r="L9" s="15"/>
      <c r="M9" s="2"/>
      <c r="N9" s="2"/>
      <c r="O9" s="2"/>
    </row>
    <row r="10" spans="1:15" s="75" customFormat="1" ht="18.75" x14ac:dyDescent="0.35">
      <c r="A10" s="4"/>
      <c r="B10" s="2"/>
      <c r="C10" s="22" t="s">
        <v>13</v>
      </c>
      <c r="D10" s="15"/>
      <c r="E10" s="15"/>
      <c r="F10" s="15"/>
      <c r="G10" s="15"/>
      <c r="H10" s="15"/>
      <c r="I10" s="15"/>
      <c r="J10" s="15"/>
      <c r="K10" s="15"/>
      <c r="L10" s="15"/>
      <c r="M10" s="2"/>
      <c r="N10" s="2"/>
      <c r="O10" s="2"/>
    </row>
    <row r="11" spans="1:15" s="75" customFormat="1" ht="17.25" x14ac:dyDescent="0.35">
      <c r="A11" s="4"/>
      <c r="B11" s="2"/>
      <c r="C11" s="22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2"/>
      <c r="N11" s="2"/>
      <c r="O11" s="2"/>
    </row>
    <row r="12" spans="1:15" s="75" customFormat="1" ht="10.7" customHeight="1" x14ac:dyDescent="0.35">
      <c r="A12" s="4"/>
      <c r="B12" s="2"/>
      <c r="C12" s="22"/>
      <c r="D12" s="15"/>
      <c r="E12" s="15"/>
      <c r="F12" s="15"/>
      <c r="G12" s="15"/>
      <c r="H12" s="15"/>
      <c r="I12" s="15"/>
      <c r="J12" s="15"/>
      <c r="K12" s="15"/>
      <c r="L12" s="15"/>
      <c r="M12" s="2"/>
      <c r="N12" s="2"/>
      <c r="O12" s="2"/>
    </row>
    <row r="13" spans="1:15" s="75" customFormat="1" x14ac:dyDescent="0.3">
      <c r="A13" s="4"/>
      <c r="B13" s="2"/>
      <c r="C13" s="13"/>
      <c r="D13" s="15"/>
      <c r="E13" s="15"/>
      <c r="F13" s="15"/>
      <c r="G13" s="15"/>
      <c r="H13" s="15"/>
      <c r="I13" s="15"/>
      <c r="J13" s="15"/>
      <c r="K13" s="15"/>
      <c r="L13" s="15"/>
      <c r="M13" s="2"/>
      <c r="N13" s="2"/>
      <c r="O13" s="2"/>
    </row>
    <row r="14" spans="1:15" s="75" customFormat="1" ht="45.95" customHeight="1" x14ac:dyDescent="0.3">
      <c r="A14" s="4"/>
      <c r="B14" s="2"/>
      <c r="C14" s="13"/>
      <c r="D14" s="15"/>
      <c r="E14" s="15"/>
      <c r="F14" s="15"/>
      <c r="G14" s="15"/>
      <c r="H14" s="15"/>
      <c r="I14" s="15"/>
      <c r="J14" s="15"/>
      <c r="K14" s="15"/>
      <c r="L14" s="15"/>
      <c r="M14" s="2"/>
      <c r="N14" s="2"/>
      <c r="O14" s="2"/>
    </row>
    <row r="15" spans="1:15" s="75" customFormat="1" ht="17.45" customHeight="1" x14ac:dyDescent="0.3">
      <c r="A15" s="4"/>
      <c r="B15" s="2"/>
      <c r="C15" s="13"/>
      <c r="D15" s="3" t="s">
        <v>19</v>
      </c>
      <c r="E15" s="93"/>
      <c r="F15" s="94"/>
      <c r="G15" s="52"/>
      <c r="H15" s="59"/>
      <c r="I15" s="59"/>
      <c r="J15" s="59"/>
      <c r="K15" s="15"/>
      <c r="L15" s="15"/>
      <c r="M15" s="2"/>
      <c r="N15" s="2"/>
      <c r="O15" s="2"/>
    </row>
    <row r="16" spans="1:15" s="75" customFormat="1" x14ac:dyDescent="0.3">
      <c r="A16" s="4"/>
      <c r="B16" s="2"/>
      <c r="C16" s="13"/>
      <c r="D16" s="3"/>
      <c r="E16" s="3"/>
      <c r="F16" s="53"/>
      <c r="G16" s="50"/>
      <c r="H16" s="59"/>
      <c r="I16" s="59"/>
      <c r="J16" s="59"/>
      <c r="K16" s="2"/>
      <c r="L16" s="2"/>
      <c r="M16" s="2"/>
      <c r="N16" s="2"/>
      <c r="O16" s="2"/>
    </row>
    <row r="17" spans="1:15" s="75" customFormat="1" ht="37.9" customHeight="1" x14ac:dyDescent="0.35">
      <c r="A17" s="4"/>
      <c r="B17" s="2"/>
      <c r="C17" s="13"/>
      <c r="D17" s="3" t="s">
        <v>20</v>
      </c>
      <c r="E17" s="3"/>
      <c r="F17" s="52"/>
      <c r="G17" s="52"/>
      <c r="H17" s="60" t="s">
        <v>37</v>
      </c>
      <c r="I17" s="2"/>
      <c r="J17" s="59"/>
      <c r="K17" s="2"/>
      <c r="L17" s="2"/>
      <c r="M17" s="2"/>
      <c r="N17" s="2"/>
      <c r="O17" s="2"/>
    </row>
    <row r="18" spans="1:15" s="75" customFormat="1" x14ac:dyDescent="0.3">
      <c r="A18" s="4"/>
      <c r="B18" s="2"/>
      <c r="C18" s="62">
        <v>1</v>
      </c>
      <c r="D18" s="9"/>
      <c r="E18" s="51"/>
      <c r="F18" s="52"/>
      <c r="G18" s="52"/>
      <c r="H18" s="61" t="s">
        <v>23</v>
      </c>
      <c r="I18" s="58">
        <v>3</v>
      </c>
      <c r="J18" s="2"/>
      <c r="K18" s="2"/>
      <c r="L18" s="2"/>
      <c r="M18" s="2"/>
      <c r="N18" s="2"/>
      <c r="O18" s="2"/>
    </row>
    <row r="19" spans="1:15" s="75" customFormat="1" x14ac:dyDescent="0.3">
      <c r="A19" s="4"/>
      <c r="B19" s="2"/>
      <c r="C19" s="62">
        <v>2</v>
      </c>
      <c r="D19" s="9"/>
      <c r="E19" s="54"/>
      <c r="F19" s="52"/>
      <c r="G19" s="52"/>
      <c r="H19" s="56" t="s">
        <v>36</v>
      </c>
      <c r="I19" s="58">
        <v>0.04</v>
      </c>
      <c r="J19" s="2"/>
      <c r="K19" s="2"/>
      <c r="L19" s="2"/>
      <c r="M19" s="2"/>
      <c r="N19" s="2"/>
      <c r="O19" s="2"/>
    </row>
    <row r="20" spans="1:15" s="75" customFormat="1" x14ac:dyDescent="0.3">
      <c r="A20" s="4"/>
      <c r="B20" s="2"/>
      <c r="C20" s="13"/>
      <c r="D20" s="49" t="str">
        <f>IF(COUNT(D18:D19)=0,"",(IF(H2O2_blank_1=0,0.0000001,H2O2_blank_1)+IF(H2O2_blank_2=0,0.0000001,H2O2_blank_2))/COUNT(D18:D19))</f>
        <v/>
      </c>
      <c r="E20" s="54"/>
      <c r="F20" s="52"/>
      <c r="G20" s="52"/>
      <c r="H20" s="36" t="s">
        <v>22</v>
      </c>
      <c r="I20" s="57">
        <f>I18+I19</f>
        <v>3.04</v>
      </c>
      <c r="J20" s="2"/>
      <c r="K20" s="2"/>
      <c r="L20" s="2"/>
      <c r="M20" s="2"/>
      <c r="N20" s="2"/>
      <c r="O20" s="2"/>
    </row>
    <row r="21" spans="1:15" s="75" customFormat="1" ht="6.6" customHeight="1" x14ac:dyDescent="0.3">
      <c r="A21" s="4"/>
      <c r="B21" s="2"/>
      <c r="C21" s="1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75" customFormat="1" ht="1.7" customHeight="1" x14ac:dyDescent="0.3">
      <c r="A22" s="4"/>
      <c r="B22" s="2"/>
      <c r="C22" s="13"/>
      <c r="D22" s="2"/>
      <c r="E22" s="2"/>
      <c r="F22" s="1"/>
      <c r="G22" s="2"/>
      <c r="H22" s="2"/>
      <c r="I22" s="2"/>
      <c r="J22" s="2"/>
      <c r="K22" s="2"/>
      <c r="L22" s="2"/>
      <c r="M22" s="3"/>
      <c r="N22" s="3"/>
      <c r="O22" s="3"/>
    </row>
    <row r="23" spans="1:15" s="75" customFormat="1" ht="45" x14ac:dyDescent="0.3">
      <c r="A23" s="4"/>
      <c r="B23" s="2"/>
      <c r="C23" s="13"/>
      <c r="D23" s="5" t="s">
        <v>0</v>
      </c>
      <c r="E23" s="40" t="s">
        <v>34</v>
      </c>
      <c r="F23" s="40" t="s">
        <v>35</v>
      </c>
      <c r="G23" s="37" t="s">
        <v>29</v>
      </c>
      <c r="H23" s="37" t="s">
        <v>32</v>
      </c>
      <c r="I23" s="37" t="s">
        <v>21</v>
      </c>
      <c r="J23" s="11" t="s">
        <v>16</v>
      </c>
      <c r="K23" s="44" t="s">
        <v>31</v>
      </c>
      <c r="L23" s="71"/>
      <c r="M23" s="11" t="s">
        <v>28</v>
      </c>
      <c r="N23" s="44" t="s">
        <v>30</v>
      </c>
      <c r="O23" s="71"/>
    </row>
    <row r="24" spans="1:15" s="75" customFormat="1" ht="16.7" customHeight="1" x14ac:dyDescent="0.3">
      <c r="A24" s="4"/>
      <c r="B24" s="2"/>
      <c r="C24" s="13"/>
      <c r="D24" s="46"/>
      <c r="E24" s="47"/>
      <c r="F24" s="47"/>
      <c r="G24" s="41"/>
      <c r="H24" s="63">
        <v>0.05</v>
      </c>
      <c r="I24" s="46">
        <v>5</v>
      </c>
      <c r="J24" s="63">
        <v>1</v>
      </c>
      <c r="K24" s="64"/>
      <c r="L24" s="73"/>
      <c r="M24" s="63" t="str">
        <f>IF(AND(ISNUMBER(Sample_Abs_1),ISNUMBER(Sample_A2)),Analyte_UnitsL,"")</f>
        <v/>
      </c>
      <c r="N24" s="64"/>
      <c r="O24" s="73"/>
    </row>
    <row r="25" spans="1:15" s="75" customFormat="1" x14ac:dyDescent="0.3">
      <c r="A25" s="4"/>
      <c r="B25" s="2"/>
      <c r="C25" s="13"/>
      <c r="D25" s="46"/>
      <c r="E25" s="47"/>
      <c r="F25" s="47"/>
      <c r="G25" s="41"/>
      <c r="H25" s="63">
        <v>0.05</v>
      </c>
      <c r="I25" s="46">
        <v>5</v>
      </c>
      <c r="J25" s="63">
        <v>1</v>
      </c>
      <c r="K25" s="64"/>
      <c r="L25" s="73"/>
      <c r="M25" s="63" t="str">
        <f>IF(AND(ISNUMBER(Sample_Abs_1),ISNUMBER(Sample_A2)),Analyte_UnitsL,"")</f>
        <v/>
      </c>
      <c r="N25" s="64"/>
      <c r="O25" s="73"/>
    </row>
    <row r="26" spans="1:15" s="75" customFormat="1" x14ac:dyDescent="0.3">
      <c r="A26" s="4"/>
      <c r="B26" s="2"/>
      <c r="C26" s="13"/>
      <c r="D26" s="2"/>
      <c r="E26" s="2"/>
      <c r="F26" s="48"/>
      <c r="G26" s="2"/>
      <c r="H26" s="2"/>
      <c r="I26" s="2"/>
      <c r="J26" s="2"/>
      <c r="K26" s="2"/>
      <c r="L26" s="2"/>
      <c r="M26" s="3"/>
      <c r="N26" s="3"/>
      <c r="O26" s="3"/>
    </row>
    <row r="27" spans="1:15" s="75" customFormat="1" ht="24" customHeight="1" x14ac:dyDescent="0.3">
      <c r="A27" s="4"/>
      <c r="B27" s="2"/>
      <c r="C27" s="13"/>
      <c r="D27" s="2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</row>
    <row r="28" spans="1:15" s="75" customFormat="1" x14ac:dyDescent="0.3">
      <c r="A28" s="4"/>
      <c r="B28" s="2"/>
      <c r="C28" s="13"/>
      <c r="D28" s="16"/>
      <c r="E28" s="16"/>
      <c r="F28" s="16"/>
      <c r="G28" s="16"/>
      <c r="H28" s="16"/>
      <c r="I28" s="16"/>
      <c r="J28" s="16"/>
      <c r="K28" s="16"/>
      <c r="L28" s="16"/>
      <c r="M28" s="2"/>
      <c r="N28" s="2"/>
      <c r="O28" s="2"/>
    </row>
    <row r="29" spans="1:15" s="75" customFormat="1" x14ac:dyDescent="0.3">
      <c r="A29" s="4"/>
      <c r="B29" s="2"/>
      <c r="C29" s="13"/>
      <c r="D29" s="16"/>
      <c r="E29" s="16"/>
      <c r="F29" s="16"/>
      <c r="G29" s="16"/>
      <c r="H29" s="16"/>
      <c r="I29" s="16"/>
      <c r="J29" s="16"/>
      <c r="K29" s="16"/>
      <c r="L29" s="16"/>
      <c r="M29" s="2"/>
      <c r="N29" s="2"/>
      <c r="O29" s="2"/>
    </row>
    <row r="30" spans="1:15" s="75" customFormat="1" x14ac:dyDescent="0.3">
      <c r="A30" s="4"/>
      <c r="B30" s="2"/>
      <c r="C30" s="13"/>
      <c r="D30" s="16"/>
      <c r="E30" s="16"/>
      <c r="F30" s="16"/>
      <c r="G30" s="16"/>
      <c r="H30" s="16"/>
      <c r="I30" s="16"/>
      <c r="J30" s="16"/>
      <c r="K30" s="16"/>
      <c r="L30" s="16"/>
      <c r="M30" s="2"/>
      <c r="N30" s="2"/>
      <c r="O30" s="2"/>
    </row>
    <row r="31" spans="1:15" s="75" customFormat="1" x14ac:dyDescent="0.3">
      <c r="A31" s="4"/>
      <c r="B31" s="2"/>
      <c r="C31" s="13"/>
      <c r="D31" s="16"/>
      <c r="E31" s="16"/>
      <c r="F31" s="16"/>
      <c r="G31" s="16"/>
      <c r="H31" s="16"/>
      <c r="I31" s="16"/>
      <c r="J31" s="16"/>
      <c r="K31" s="16"/>
      <c r="L31" s="16"/>
      <c r="M31" s="2"/>
      <c r="N31" s="2"/>
      <c r="O31" s="2"/>
    </row>
    <row r="32" spans="1:15" s="75" customFormat="1" x14ac:dyDescent="0.3">
      <c r="A32" s="4"/>
      <c r="B32" s="2"/>
      <c r="C32" s="13"/>
      <c r="D32" s="16"/>
      <c r="E32" s="16"/>
      <c r="F32" s="16"/>
      <c r="G32" s="16"/>
      <c r="H32" s="16"/>
      <c r="I32" s="16"/>
      <c r="J32" s="16"/>
      <c r="K32" s="16"/>
      <c r="L32" s="16"/>
      <c r="M32" s="2"/>
      <c r="N32" s="2"/>
      <c r="O32" s="2"/>
    </row>
    <row r="33" spans="1:16" s="75" customFormat="1" x14ac:dyDescent="0.3">
      <c r="A33" s="4"/>
      <c r="B33" s="2"/>
      <c r="C33" s="13"/>
      <c r="D33" s="16"/>
      <c r="E33" s="16"/>
      <c r="F33" s="16"/>
      <c r="G33" s="16"/>
      <c r="H33" s="16"/>
      <c r="I33" s="16"/>
      <c r="J33" s="16"/>
      <c r="K33" s="16"/>
      <c r="L33" s="16"/>
      <c r="M33" s="2"/>
      <c r="N33" s="2"/>
      <c r="O33" s="2"/>
    </row>
    <row r="34" spans="1:16" s="75" customFormat="1" x14ac:dyDescent="0.3">
      <c r="A34" s="4"/>
      <c r="B34" s="2"/>
      <c r="C34" s="13"/>
      <c r="D34" s="16"/>
      <c r="E34" s="16"/>
      <c r="F34" s="16"/>
      <c r="G34" s="16"/>
      <c r="H34" s="16"/>
      <c r="I34" s="16"/>
      <c r="J34" s="16"/>
      <c r="K34" s="16"/>
      <c r="L34" s="16"/>
      <c r="M34" s="2"/>
      <c r="N34" s="2"/>
      <c r="O34" s="2"/>
    </row>
    <row r="35" spans="1:16" s="75" customFormat="1" x14ac:dyDescent="0.3">
      <c r="A35" s="4"/>
      <c r="B35" s="2"/>
      <c r="C35" s="13"/>
      <c r="D35" s="16"/>
      <c r="E35" s="16"/>
      <c r="F35" s="16"/>
      <c r="G35" s="16"/>
      <c r="H35" s="16"/>
      <c r="I35" s="16"/>
      <c r="J35" s="16"/>
      <c r="K35" s="16"/>
      <c r="L35" s="16"/>
      <c r="M35" s="2"/>
      <c r="N35" s="2"/>
      <c r="O35" s="2"/>
    </row>
    <row r="36" spans="1:16" s="75" customFormat="1" x14ac:dyDescent="0.3">
      <c r="A36" s="4"/>
      <c r="B36" s="2"/>
      <c r="C36" s="13"/>
      <c r="D36" s="16"/>
      <c r="E36" s="16"/>
      <c r="F36" s="16"/>
      <c r="G36" s="16"/>
      <c r="H36" s="16"/>
      <c r="I36" s="16"/>
      <c r="J36" s="16"/>
      <c r="K36" s="16"/>
      <c r="L36" s="16"/>
      <c r="M36" s="2"/>
      <c r="N36" s="2"/>
      <c r="O36" s="2"/>
    </row>
    <row r="37" spans="1:16" s="75" customFormat="1" x14ac:dyDescent="0.3">
      <c r="A37" s="4"/>
      <c r="B37" s="2"/>
      <c r="C37" s="13"/>
      <c r="D37" s="16"/>
      <c r="E37" s="16"/>
      <c r="F37" s="16"/>
      <c r="G37" s="16"/>
      <c r="H37" s="16"/>
      <c r="I37" s="16"/>
      <c r="J37" s="16"/>
      <c r="K37" s="16"/>
      <c r="L37" s="16"/>
      <c r="M37" s="2"/>
      <c r="N37" s="2"/>
      <c r="O37" s="2"/>
    </row>
    <row r="38" spans="1:16" s="75" customFormat="1" x14ac:dyDescent="0.3">
      <c r="A38" s="4"/>
      <c r="B38" s="2"/>
      <c r="C38" s="13"/>
      <c r="D38" s="16"/>
      <c r="E38" s="16"/>
      <c r="F38" s="16"/>
      <c r="G38" s="16"/>
      <c r="H38" s="16"/>
      <c r="I38" s="16" t="s">
        <v>12</v>
      </c>
      <c r="J38" s="16"/>
      <c r="K38" s="16"/>
      <c r="L38" s="16"/>
      <c r="M38" s="2"/>
      <c r="N38" s="2"/>
      <c r="O38" s="2"/>
    </row>
    <row r="39" spans="1:16" s="75" customFormat="1" ht="30.6" customHeight="1" x14ac:dyDescent="0.4">
      <c r="A39" s="4"/>
      <c r="B39" s="2"/>
      <c r="C39" s="27" t="s">
        <v>4</v>
      </c>
      <c r="D39" s="21"/>
      <c r="E39" s="21"/>
      <c r="F39" s="21"/>
      <c r="G39" s="21"/>
      <c r="H39" s="21"/>
      <c r="I39" s="21"/>
      <c r="J39" s="21"/>
      <c r="K39" s="21"/>
      <c r="L39" s="21"/>
      <c r="M39" s="22"/>
      <c r="N39" s="2"/>
      <c r="O39" s="2"/>
    </row>
    <row r="40" spans="1:16" s="77" customFormat="1" ht="24.95" customHeight="1" x14ac:dyDescent="0.35">
      <c r="A40" s="4"/>
      <c r="B40" s="17"/>
      <c r="C40" s="28" t="s">
        <v>5</v>
      </c>
      <c r="D40" s="23"/>
      <c r="E40" s="23"/>
      <c r="F40" s="23"/>
      <c r="G40" s="23"/>
      <c r="H40" s="23"/>
      <c r="I40" s="1"/>
      <c r="J40" s="23"/>
      <c r="K40" s="23"/>
      <c r="L40" s="23"/>
      <c r="M40" s="23"/>
      <c r="N40" s="17"/>
      <c r="O40" s="17"/>
    </row>
    <row r="41" spans="1:16" s="78" customFormat="1" ht="63" customHeight="1" x14ac:dyDescent="0.3">
      <c r="A41" s="4"/>
      <c r="B41" s="17"/>
      <c r="C41" s="91" t="s">
        <v>6</v>
      </c>
      <c r="D41" s="91"/>
      <c r="E41" s="91"/>
      <c r="F41" s="91"/>
      <c r="G41" s="35"/>
      <c r="H41" s="30"/>
      <c r="I41" s="31" t="s">
        <v>7</v>
      </c>
      <c r="J41" s="30"/>
      <c r="K41" s="30"/>
      <c r="L41" s="30"/>
      <c r="M41" s="31"/>
      <c r="N41" s="17"/>
      <c r="O41" s="17"/>
      <c r="P41" s="77"/>
    </row>
    <row r="42" spans="1:16" s="78" customFormat="1" ht="30.95" customHeight="1" x14ac:dyDescent="0.35">
      <c r="A42" s="4"/>
      <c r="B42" s="17"/>
      <c r="C42" s="22" t="s">
        <v>1</v>
      </c>
      <c r="D42" s="22"/>
      <c r="E42" s="22"/>
      <c r="F42" s="22"/>
      <c r="G42" s="22"/>
      <c r="H42" s="22"/>
      <c r="I42" s="32"/>
      <c r="J42" s="22"/>
      <c r="K42" s="22"/>
      <c r="L42" s="22"/>
      <c r="M42" s="32"/>
      <c r="N42" s="17"/>
      <c r="O42" s="17"/>
      <c r="P42" s="77"/>
    </row>
    <row r="43" spans="1:16" s="78" customFormat="1" ht="16.7" customHeight="1" x14ac:dyDescent="0.35">
      <c r="A43" s="4"/>
      <c r="B43" s="17"/>
      <c r="C43" s="24" t="s">
        <v>8</v>
      </c>
      <c r="D43" s="22"/>
      <c r="E43" s="22"/>
      <c r="F43" s="22"/>
      <c r="G43" s="22"/>
      <c r="H43" s="22"/>
      <c r="I43" s="31" t="s">
        <v>38</v>
      </c>
      <c r="J43" s="22"/>
      <c r="K43" s="22"/>
      <c r="L43" s="22"/>
      <c r="M43" s="31"/>
      <c r="N43" s="17"/>
      <c r="O43" s="17"/>
      <c r="P43" s="77"/>
    </row>
    <row r="44" spans="1:16" s="78" customFormat="1" ht="16.7" customHeight="1" x14ac:dyDescent="0.35">
      <c r="A44" s="4"/>
      <c r="B44" s="17"/>
      <c r="C44" s="28" t="s">
        <v>9</v>
      </c>
      <c r="D44" s="22"/>
      <c r="E44" s="22"/>
      <c r="F44" s="22"/>
      <c r="G44" s="22"/>
      <c r="H44" s="22"/>
      <c r="I44" s="31" t="s">
        <v>39</v>
      </c>
      <c r="J44" s="22"/>
      <c r="K44" s="22"/>
      <c r="L44" s="22"/>
      <c r="M44" s="31"/>
      <c r="N44" s="17"/>
      <c r="O44" s="17"/>
      <c r="P44" s="77"/>
    </row>
    <row r="45" spans="1:16" ht="16.7" customHeight="1" x14ac:dyDescent="0.35">
      <c r="A45" s="4"/>
      <c r="B45" s="17"/>
      <c r="C45" s="28" t="s">
        <v>2</v>
      </c>
      <c r="D45" s="22"/>
      <c r="E45" s="22"/>
      <c r="F45" s="22"/>
      <c r="G45" s="22"/>
      <c r="H45" s="22"/>
      <c r="I45" s="31" t="s">
        <v>3</v>
      </c>
      <c r="J45" s="22"/>
      <c r="K45" s="22"/>
      <c r="L45" s="22"/>
      <c r="M45" s="31"/>
      <c r="N45" s="17"/>
      <c r="O45" s="17"/>
      <c r="P45" s="77"/>
    </row>
    <row r="46" spans="1:16" ht="16.7" customHeight="1" x14ac:dyDescent="0.35">
      <c r="A46" s="4"/>
      <c r="B46" s="17"/>
      <c r="C46" s="28"/>
      <c r="D46" s="22"/>
      <c r="E46" s="22"/>
      <c r="F46" s="22"/>
      <c r="G46" s="22"/>
      <c r="H46" s="22"/>
      <c r="I46" s="1"/>
      <c r="J46" s="28"/>
      <c r="K46" s="81"/>
      <c r="L46" s="81"/>
      <c r="M46" s="82" t="s">
        <v>40</v>
      </c>
      <c r="N46" s="80"/>
      <c r="O46" s="17"/>
      <c r="P46" s="77"/>
    </row>
    <row r="47" spans="1:16" ht="16.7" customHeight="1" x14ac:dyDescent="0.35">
      <c r="A47" s="4"/>
      <c r="B47" s="17"/>
      <c r="C47" s="28"/>
      <c r="D47" s="22"/>
      <c r="E47" s="22"/>
      <c r="F47" s="22"/>
      <c r="G47" s="22"/>
      <c r="H47" s="22"/>
      <c r="I47" s="22"/>
      <c r="J47" s="22"/>
      <c r="K47" s="22"/>
      <c r="L47" s="22"/>
      <c r="M47" s="33"/>
      <c r="N47" s="17"/>
      <c r="O47" s="17"/>
      <c r="P47" s="77"/>
    </row>
    <row r="48" spans="1:16" s="77" customFormat="1" ht="9.1999999999999993" customHeight="1" x14ac:dyDescent="0.35">
      <c r="A48" s="4"/>
      <c r="B48" s="1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9"/>
      <c r="N48" s="17"/>
      <c r="O48" s="17"/>
    </row>
    <row r="49" s="77" customFormat="1" ht="399.95" customHeight="1" x14ac:dyDescent="0.3"/>
  </sheetData>
  <sheetProtection password="8E71" sheet="1" objects="1" scenarios="1"/>
  <mergeCells count="3">
    <mergeCell ref="C41:F41"/>
    <mergeCell ref="C8:M8"/>
    <mergeCell ref="E15:F15"/>
  </mergeCells>
  <phoneticPr fontId="0" type="noConversion"/>
  <dataValidations count="3">
    <dataValidation allowBlank="1" sqref="M5:M7 M1:M2 C42 M42 M48:M65533 C44:C47 I42 N1:S15 D42:H47 D1:L7 C49:L65533 K9:M15 D9:J14 I47:L47 J46 J42:L45 P16:P27 A1:B1048576 T1:IV1048576 C1:C39 J28:M40 D28:H40 Q26:S65533 N28:P65533 I28:I39" xr:uid="{00000000-0002-0000-0000-000000000000}"/>
    <dataValidation allowBlank="1" showInputMessage="1" sqref="H20 Q16:S25 D15:D16 E16:G16 I17:J20 D21:J27 K16:O27 E15" xr:uid="{00000000-0002-0000-0000-000001000000}"/>
    <dataValidation type="decimal" allowBlank="1" showErrorMessage="1" error="Enter numeric values only" sqref="E19:E20 D18:D19" xr:uid="{00000000-0002-0000-0000-000002000000}">
      <formula1>0</formula1>
      <formula2>10000</formula2>
    </dataValidation>
  </dataValidations>
  <hyperlinks>
    <hyperlink ref="I45" r:id="rId1" display="mailto:info@megazyme.com" xr:uid="{00000000-0004-0000-0000-000000000000}"/>
    <hyperlink ref="I41" r:id="rId2" display="http://www.megazyme.com/" xr:uid="{00000000-0004-0000-0000-000001000000}"/>
    <hyperlink ref="I43" r:id="rId3" xr:uid="{00000000-0004-0000-0000-000002000000}"/>
    <hyperlink ref="I44" r:id="rId4" xr:uid="{00000000-0004-0000-0000-000003000000}"/>
  </hyperlinks>
  <pageMargins left="0.59055118110236227" right="0.59055118110236227" top="0.59055118110236227" bottom="0.98425196850393704" header="0.51181102362204722" footer="0.51181102362204722"/>
  <pageSetup paperSize="9" scale="95" fitToHeight="2" orientation="landscape" r:id="rId5"/>
  <headerFooter alignWithMargins="0">
    <oddFooter>&amp;LPrinted on &amp;D, Page &amp;P of &amp;N</oddFooter>
  </headerFooter>
  <rowBreaks count="1" manualBreakCount="1">
    <brk id="25" min="1" max="14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54"/>
  <sheetViews>
    <sheetView topLeftCell="A25" zoomScaleNormal="100" workbookViewId="0">
      <selection activeCell="T4" sqref="T4"/>
    </sheetView>
  </sheetViews>
  <sheetFormatPr defaultColWidth="12.28515625" defaultRowHeight="15" x14ac:dyDescent="0.3"/>
  <cols>
    <col min="1" max="1" width="0.85546875" style="84" customWidth="1"/>
    <col min="2" max="2" width="1.7109375" style="84" customWidth="1"/>
    <col min="3" max="3" width="3.140625" style="84" customWidth="1"/>
    <col min="4" max="4" width="21.140625" style="84" customWidth="1"/>
    <col min="5" max="6" width="17.7109375" style="84" customWidth="1"/>
    <col min="7" max="7" width="18.140625" style="84" hidden="1" customWidth="1"/>
    <col min="8" max="8" width="12.85546875" style="84" hidden="1" customWidth="1"/>
    <col min="9" max="9" width="10.7109375" style="84" customWidth="1"/>
    <col min="10" max="10" width="17.28515625" style="84" bestFit="1" customWidth="1"/>
    <col min="11" max="12" width="10.7109375" style="84" customWidth="1"/>
    <col min="13" max="13" width="10.7109375" style="84" hidden="1" customWidth="1"/>
    <col min="14" max="14" width="10.7109375" style="87" customWidth="1"/>
    <col min="15" max="15" width="1.7109375" style="87" customWidth="1"/>
    <col min="16" max="16" width="10.7109375" style="84" customWidth="1"/>
    <col min="17" max="17" width="13.140625" style="84" hidden="1" customWidth="1"/>
    <col min="18" max="18" width="10.7109375" style="84" customWidth="1"/>
    <col min="19" max="19" width="1.7109375" style="84" customWidth="1"/>
    <col min="20" max="58" width="79.42578125" style="84" customWidth="1"/>
    <col min="59" max="16384" width="12.28515625" style="84"/>
  </cols>
  <sheetData>
    <row r="1" spans="1:58" ht="7.7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2"/>
      <c r="O1" s="42"/>
      <c r="P1" s="4"/>
      <c r="Q1" s="4"/>
      <c r="R1" s="4"/>
      <c r="S1" s="4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</row>
    <row r="2" spans="1:58" ht="114" customHeigh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O2" s="43"/>
      <c r="P2" s="2"/>
      <c r="Q2" s="2"/>
      <c r="R2" s="2"/>
      <c r="S2" s="2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</row>
    <row r="3" spans="1:58" ht="23.25" customHeight="1" x14ac:dyDescent="0.3">
      <c r="A3" s="4"/>
      <c r="B3" s="2"/>
      <c r="C3" s="2"/>
      <c r="D3" s="2"/>
      <c r="E3" s="2"/>
      <c r="F3" s="2"/>
      <c r="G3" s="2"/>
      <c r="H3" s="2"/>
      <c r="I3" s="59"/>
      <c r="J3" s="59"/>
      <c r="K3" s="59"/>
      <c r="L3" s="59"/>
      <c r="M3" s="2"/>
      <c r="N3" s="43"/>
      <c r="O3" s="43"/>
      <c r="P3" s="2"/>
      <c r="Q3" s="2"/>
      <c r="R3" s="2"/>
      <c r="S3" s="2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spans="1:58" x14ac:dyDescent="0.3">
      <c r="A4" s="4"/>
      <c r="B4" s="2"/>
      <c r="C4" s="2"/>
      <c r="D4" s="3" t="s">
        <v>19</v>
      </c>
      <c r="E4" s="95"/>
      <c r="F4" s="96"/>
      <c r="G4" s="66"/>
      <c r="H4" s="52"/>
      <c r="I4" s="59"/>
      <c r="J4" s="59"/>
      <c r="K4" s="59"/>
      <c r="L4" s="59"/>
      <c r="M4" s="2"/>
      <c r="N4" s="43"/>
      <c r="O4" s="43"/>
      <c r="P4" s="2"/>
      <c r="Q4" s="2"/>
      <c r="R4" s="2"/>
      <c r="S4" s="2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pans="1:58" x14ac:dyDescent="0.3">
      <c r="A5" s="4"/>
      <c r="B5" s="2"/>
      <c r="C5" s="2"/>
      <c r="D5" s="3"/>
      <c r="E5" s="3"/>
      <c r="F5" s="53"/>
      <c r="G5" s="53"/>
      <c r="H5" s="50"/>
      <c r="I5" s="59"/>
      <c r="J5" s="59"/>
      <c r="K5" s="59"/>
      <c r="L5" s="59"/>
      <c r="M5" s="2"/>
      <c r="N5" s="43"/>
      <c r="O5" s="43"/>
      <c r="P5" s="2"/>
      <c r="Q5" s="2"/>
      <c r="R5" s="2"/>
      <c r="S5" s="2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58" ht="16.5" x14ac:dyDescent="0.35">
      <c r="A6" s="4"/>
      <c r="B6" s="2"/>
      <c r="C6" s="1"/>
      <c r="D6" s="3" t="s">
        <v>20</v>
      </c>
      <c r="E6" s="3"/>
      <c r="F6" s="60" t="s">
        <v>37</v>
      </c>
      <c r="G6" s="52"/>
      <c r="H6" s="52"/>
      <c r="I6" s="52"/>
      <c r="J6" s="2"/>
      <c r="K6" s="59"/>
      <c r="L6" s="59"/>
      <c r="M6" s="2"/>
      <c r="N6" s="43"/>
      <c r="O6" s="43"/>
      <c r="P6" s="2"/>
      <c r="Q6" s="2"/>
      <c r="R6" s="2"/>
      <c r="S6" s="2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58" ht="19.149999999999999" customHeight="1" x14ac:dyDescent="0.3">
      <c r="A7" s="4"/>
      <c r="B7" s="2"/>
      <c r="C7" s="52">
        <v>1</v>
      </c>
      <c r="D7" s="55"/>
      <c r="E7" s="51"/>
      <c r="F7" s="61" t="s">
        <v>25</v>
      </c>
      <c r="G7" s="52"/>
      <c r="H7" s="52"/>
      <c r="I7" s="89">
        <v>3</v>
      </c>
      <c r="J7" s="2"/>
      <c r="K7" s="2"/>
      <c r="L7" s="59"/>
      <c r="M7" s="2"/>
      <c r="N7" s="43"/>
      <c r="O7" s="43"/>
      <c r="P7" s="2"/>
      <c r="Q7" s="2"/>
      <c r="R7" s="2"/>
      <c r="S7" s="2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58" ht="16.899999999999999" customHeight="1" x14ac:dyDescent="0.3">
      <c r="A8" s="4"/>
      <c r="B8" s="2"/>
      <c r="C8" s="52">
        <v>2</v>
      </c>
      <c r="D8" s="55"/>
      <c r="E8" s="54"/>
      <c r="F8" s="56" t="s">
        <v>36</v>
      </c>
      <c r="G8" s="52"/>
      <c r="H8" s="52"/>
      <c r="I8" s="89">
        <v>0.04</v>
      </c>
      <c r="J8" s="2"/>
      <c r="K8" s="2"/>
      <c r="L8" s="2"/>
      <c r="M8" s="2"/>
      <c r="N8" s="43"/>
      <c r="O8" s="43"/>
      <c r="P8" s="2"/>
      <c r="Q8" s="2"/>
      <c r="R8" s="2"/>
      <c r="S8" s="2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</row>
    <row r="9" spans="1:58" ht="16.899999999999999" customHeight="1" x14ac:dyDescent="0.3">
      <c r="A9" s="4"/>
      <c r="B9" s="2"/>
      <c r="C9" s="52"/>
      <c r="D9" s="70" t="str">
        <f>IF(COUNT(D7:D8)=0,"",(IF(H2O2_blank_1=0,0.0000001,H2O2_blank_1)+IF(H2O2_blank_2=0,0.0000001,H2O2_blank_2))/COUNT(D7:D8))</f>
        <v/>
      </c>
      <c r="E9" s="54"/>
      <c r="F9" s="36" t="s">
        <v>22</v>
      </c>
      <c r="G9" s="52"/>
      <c r="H9" s="52"/>
      <c r="I9" s="57">
        <f>I7+I8</f>
        <v>3.04</v>
      </c>
      <c r="J9" s="2"/>
      <c r="K9" s="2"/>
      <c r="L9" s="2"/>
      <c r="M9" s="2"/>
      <c r="N9" s="43"/>
      <c r="O9" s="43"/>
      <c r="P9" s="2"/>
      <c r="Q9" s="2"/>
      <c r="R9" s="2"/>
      <c r="S9" s="2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</row>
    <row r="10" spans="1:58" x14ac:dyDescent="0.3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8" t="s">
        <v>33</v>
      </c>
      <c r="O10" s="43"/>
      <c r="P10" s="2"/>
      <c r="Q10" s="2"/>
      <c r="R10" s="2"/>
      <c r="S10" s="2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</row>
    <row r="11" spans="1:58" s="85" customFormat="1" ht="45" x14ac:dyDescent="0.2">
      <c r="A11" s="6"/>
      <c r="B11" s="7"/>
      <c r="C11" s="34"/>
      <c r="D11" s="5" t="s">
        <v>0</v>
      </c>
      <c r="E11" s="40" t="s">
        <v>34</v>
      </c>
      <c r="F11" s="40" t="s">
        <v>35</v>
      </c>
      <c r="G11" s="69" t="s">
        <v>24</v>
      </c>
      <c r="H11" s="67" t="s">
        <v>15</v>
      </c>
      <c r="I11" s="37" t="s">
        <v>29</v>
      </c>
      <c r="J11" s="37" t="s">
        <v>32</v>
      </c>
      <c r="K11" s="37" t="s">
        <v>21</v>
      </c>
      <c r="L11" s="11" t="s">
        <v>16</v>
      </c>
      <c r="M11" s="38" t="s">
        <v>18</v>
      </c>
      <c r="N11" s="44" t="s">
        <v>31</v>
      </c>
      <c r="O11" s="71"/>
      <c r="P11" s="11" t="s">
        <v>28</v>
      </c>
      <c r="Q11" s="72" t="s">
        <v>26</v>
      </c>
      <c r="R11" s="11" t="s">
        <v>27</v>
      </c>
      <c r="S11" s="8"/>
    </row>
    <row r="12" spans="1:58" x14ac:dyDescent="0.3">
      <c r="A12" s="4"/>
      <c r="B12" s="2"/>
      <c r="C12" s="36">
        <v>1</v>
      </c>
      <c r="D12" s="65"/>
      <c r="E12" s="55"/>
      <c r="F12" s="55"/>
      <c r="G12" s="68" t="e">
        <f>AVERAGE(E12:F12)</f>
        <v>#DIV/0!</v>
      </c>
      <c r="H12" s="68" t="str">
        <f t="shared" ref="H12:H51" si="0">IF(OR(ISERROR(Average_Abs),a520nm_blank=""),"",a520nm_blank-Average_Abs)</f>
        <v/>
      </c>
      <c r="I12" s="57" t="str">
        <f>H12</f>
        <v/>
      </c>
      <c r="J12" s="89">
        <v>0.05</v>
      </c>
      <c r="K12" s="90">
        <v>5</v>
      </c>
      <c r="L12" s="39">
        <v>1</v>
      </c>
      <c r="M12" s="74" t="str">
        <f t="shared" ref="M12:M51" si="1">IF(OR(ISBLANK(Sample_volume),ISBLANK(Time),ISBLANK(Dilution),ISBLANK(Rxn_b_sample_vol),ISBLANK(Rxn_B_colorimetric_reagent_vol),Absorbance=""),"",(change_Abs/Time*Rxn_B_vol_final/Rxn_b_sample_vol/21.18*2.01/a520nm_blank/Sample_volume*Dilution____fold))</f>
        <v/>
      </c>
      <c r="N12" s="45" t="str">
        <f>M12</f>
        <v/>
      </c>
      <c r="O12" s="43"/>
      <c r="P12" s="39"/>
      <c r="Q12" s="74" t="str">
        <f t="shared" ref="Q12:Q51" si="2">IF(OR(ISBLANK(g_L),Catalase_U_mL=""),"",Catalase_U_mL/g_L)</f>
        <v/>
      </c>
      <c r="R12" s="45" t="str">
        <f>Q12</f>
        <v/>
      </c>
      <c r="S12" s="2"/>
    </row>
    <row r="13" spans="1:58" x14ac:dyDescent="0.3">
      <c r="A13" s="4"/>
      <c r="B13" s="2"/>
      <c r="C13" s="36">
        <v>2</v>
      </c>
      <c r="D13" s="65"/>
      <c r="E13" s="55"/>
      <c r="F13" s="55"/>
      <c r="G13" s="68" t="e">
        <f t="shared" ref="G13:G51" si="3">AVERAGE(E13:F13)</f>
        <v>#DIV/0!</v>
      </c>
      <c r="H13" s="68" t="str">
        <f t="shared" si="0"/>
        <v/>
      </c>
      <c r="I13" s="57" t="str">
        <f t="shared" ref="I13:I51" si="4">IF(AND(ISNUMBER(Sample_Abs_1)),Absorbance,"")</f>
        <v/>
      </c>
      <c r="J13" s="89">
        <v>0.05</v>
      </c>
      <c r="K13" s="90">
        <v>5</v>
      </c>
      <c r="L13" s="39">
        <v>1</v>
      </c>
      <c r="M13" s="74" t="str">
        <f t="shared" si="1"/>
        <v/>
      </c>
      <c r="N13" s="45" t="str">
        <f t="shared" ref="N13:N51" si="5">M13</f>
        <v/>
      </c>
      <c r="O13" s="43"/>
      <c r="P13" s="39"/>
      <c r="Q13" s="74" t="str">
        <f t="shared" si="2"/>
        <v/>
      </c>
      <c r="R13" s="45" t="str">
        <f t="shared" ref="R13:R51" si="6">Q13</f>
        <v/>
      </c>
      <c r="S13" s="2"/>
    </row>
    <row r="14" spans="1:58" x14ac:dyDescent="0.3">
      <c r="A14" s="4"/>
      <c r="B14" s="2"/>
      <c r="C14" s="36">
        <v>3</v>
      </c>
      <c r="D14" s="65"/>
      <c r="E14" s="55"/>
      <c r="F14" s="55"/>
      <c r="G14" s="68" t="e">
        <f t="shared" si="3"/>
        <v>#DIV/0!</v>
      </c>
      <c r="H14" s="68" t="str">
        <f t="shared" si="0"/>
        <v/>
      </c>
      <c r="I14" s="57" t="str">
        <f>IF(AND(ISNUMBER(Sample_Abs_1)),Absorbance,"")</f>
        <v/>
      </c>
      <c r="J14" s="89">
        <v>0.05</v>
      </c>
      <c r="K14" s="90">
        <v>5</v>
      </c>
      <c r="L14" s="39">
        <v>1</v>
      </c>
      <c r="M14" s="74" t="str">
        <f t="shared" si="1"/>
        <v/>
      </c>
      <c r="N14" s="45" t="str">
        <f t="shared" si="5"/>
        <v/>
      </c>
      <c r="O14" s="43"/>
      <c r="P14" s="39"/>
      <c r="Q14" s="74" t="str">
        <f t="shared" si="2"/>
        <v/>
      </c>
      <c r="R14" s="45" t="str">
        <f t="shared" si="6"/>
        <v/>
      </c>
      <c r="S14" s="2"/>
    </row>
    <row r="15" spans="1:58" x14ac:dyDescent="0.3">
      <c r="A15" s="4"/>
      <c r="B15" s="2"/>
      <c r="C15" s="36">
        <v>4</v>
      </c>
      <c r="D15" s="65"/>
      <c r="E15" s="55"/>
      <c r="F15" s="55"/>
      <c r="G15" s="68" t="e">
        <f t="shared" si="3"/>
        <v>#DIV/0!</v>
      </c>
      <c r="H15" s="68" t="str">
        <f t="shared" si="0"/>
        <v/>
      </c>
      <c r="I15" s="57" t="str">
        <f t="shared" si="4"/>
        <v/>
      </c>
      <c r="J15" s="89">
        <v>0.05</v>
      </c>
      <c r="K15" s="90">
        <v>5</v>
      </c>
      <c r="L15" s="39">
        <v>1</v>
      </c>
      <c r="M15" s="74" t="str">
        <f t="shared" si="1"/>
        <v/>
      </c>
      <c r="N15" s="45" t="str">
        <f t="shared" si="5"/>
        <v/>
      </c>
      <c r="O15" s="43"/>
      <c r="P15" s="39"/>
      <c r="Q15" s="74" t="str">
        <f t="shared" si="2"/>
        <v/>
      </c>
      <c r="R15" s="45" t="str">
        <f t="shared" si="6"/>
        <v/>
      </c>
      <c r="S15" s="2"/>
    </row>
    <row r="16" spans="1:58" x14ac:dyDescent="0.3">
      <c r="A16" s="4"/>
      <c r="B16" s="2"/>
      <c r="C16" s="36">
        <v>5</v>
      </c>
      <c r="D16" s="65"/>
      <c r="E16" s="55"/>
      <c r="F16" s="55"/>
      <c r="G16" s="68" t="e">
        <f t="shared" si="3"/>
        <v>#DIV/0!</v>
      </c>
      <c r="H16" s="68" t="str">
        <f t="shared" si="0"/>
        <v/>
      </c>
      <c r="I16" s="57" t="str">
        <f t="shared" si="4"/>
        <v/>
      </c>
      <c r="J16" s="89">
        <v>0.05</v>
      </c>
      <c r="K16" s="90">
        <v>5</v>
      </c>
      <c r="L16" s="39">
        <v>1</v>
      </c>
      <c r="M16" s="74" t="str">
        <f t="shared" si="1"/>
        <v/>
      </c>
      <c r="N16" s="45" t="str">
        <f t="shared" si="5"/>
        <v/>
      </c>
      <c r="O16" s="43"/>
      <c r="P16" s="39"/>
      <c r="Q16" s="74" t="str">
        <f t="shared" si="2"/>
        <v/>
      </c>
      <c r="R16" s="45" t="str">
        <f t="shared" si="6"/>
        <v/>
      </c>
      <c r="S16" s="2"/>
    </row>
    <row r="17" spans="1:19" x14ac:dyDescent="0.3">
      <c r="A17" s="4"/>
      <c r="B17" s="2"/>
      <c r="C17" s="36">
        <v>6</v>
      </c>
      <c r="D17" s="65"/>
      <c r="E17" s="55"/>
      <c r="F17" s="55"/>
      <c r="G17" s="68" t="e">
        <f t="shared" si="3"/>
        <v>#DIV/0!</v>
      </c>
      <c r="H17" s="68" t="str">
        <f t="shared" si="0"/>
        <v/>
      </c>
      <c r="I17" s="57" t="str">
        <f t="shared" si="4"/>
        <v/>
      </c>
      <c r="J17" s="89">
        <v>0.05</v>
      </c>
      <c r="K17" s="90">
        <v>5</v>
      </c>
      <c r="L17" s="39">
        <v>1</v>
      </c>
      <c r="M17" s="74" t="str">
        <f t="shared" si="1"/>
        <v/>
      </c>
      <c r="N17" s="45" t="str">
        <f t="shared" si="5"/>
        <v/>
      </c>
      <c r="O17" s="43"/>
      <c r="P17" s="39"/>
      <c r="Q17" s="74" t="str">
        <f t="shared" si="2"/>
        <v/>
      </c>
      <c r="R17" s="45" t="str">
        <f t="shared" si="6"/>
        <v/>
      </c>
      <c r="S17" s="2"/>
    </row>
    <row r="18" spans="1:19" x14ac:dyDescent="0.3">
      <c r="A18" s="4"/>
      <c r="B18" s="2"/>
      <c r="C18" s="36">
        <v>7</v>
      </c>
      <c r="D18" s="65"/>
      <c r="E18" s="55"/>
      <c r="F18" s="55"/>
      <c r="G18" s="68" t="e">
        <f t="shared" si="3"/>
        <v>#DIV/0!</v>
      </c>
      <c r="H18" s="68" t="str">
        <f t="shared" si="0"/>
        <v/>
      </c>
      <c r="I18" s="57" t="str">
        <f t="shared" si="4"/>
        <v/>
      </c>
      <c r="J18" s="89">
        <v>0.05</v>
      </c>
      <c r="K18" s="90">
        <v>5</v>
      </c>
      <c r="L18" s="39">
        <v>1</v>
      </c>
      <c r="M18" s="74" t="str">
        <f t="shared" si="1"/>
        <v/>
      </c>
      <c r="N18" s="45" t="str">
        <f t="shared" si="5"/>
        <v/>
      </c>
      <c r="O18" s="43"/>
      <c r="P18" s="39"/>
      <c r="Q18" s="74" t="str">
        <f t="shared" si="2"/>
        <v/>
      </c>
      <c r="R18" s="45" t="str">
        <f t="shared" si="6"/>
        <v/>
      </c>
      <c r="S18" s="2"/>
    </row>
    <row r="19" spans="1:19" x14ac:dyDescent="0.3">
      <c r="A19" s="4"/>
      <c r="B19" s="2"/>
      <c r="C19" s="36">
        <v>8</v>
      </c>
      <c r="D19" s="65"/>
      <c r="E19" s="55"/>
      <c r="F19" s="55"/>
      <c r="G19" s="68" t="e">
        <f t="shared" si="3"/>
        <v>#DIV/0!</v>
      </c>
      <c r="H19" s="68" t="str">
        <f t="shared" si="0"/>
        <v/>
      </c>
      <c r="I19" s="57" t="str">
        <f t="shared" si="4"/>
        <v/>
      </c>
      <c r="J19" s="89">
        <v>0.05</v>
      </c>
      <c r="K19" s="90">
        <v>5</v>
      </c>
      <c r="L19" s="39">
        <v>1</v>
      </c>
      <c r="M19" s="74" t="str">
        <f t="shared" si="1"/>
        <v/>
      </c>
      <c r="N19" s="45" t="str">
        <f t="shared" si="5"/>
        <v/>
      </c>
      <c r="O19" s="43"/>
      <c r="P19" s="39"/>
      <c r="Q19" s="74" t="str">
        <f t="shared" si="2"/>
        <v/>
      </c>
      <c r="R19" s="45" t="str">
        <f t="shared" si="6"/>
        <v/>
      </c>
      <c r="S19" s="2"/>
    </row>
    <row r="20" spans="1:19" x14ac:dyDescent="0.3">
      <c r="A20" s="4"/>
      <c r="B20" s="2"/>
      <c r="C20" s="36">
        <v>9</v>
      </c>
      <c r="D20" s="65"/>
      <c r="E20" s="55"/>
      <c r="F20" s="55"/>
      <c r="G20" s="68" t="e">
        <f t="shared" si="3"/>
        <v>#DIV/0!</v>
      </c>
      <c r="H20" s="68" t="str">
        <f t="shared" si="0"/>
        <v/>
      </c>
      <c r="I20" s="57" t="str">
        <f t="shared" si="4"/>
        <v/>
      </c>
      <c r="J20" s="89">
        <v>0.05</v>
      </c>
      <c r="K20" s="90">
        <v>5</v>
      </c>
      <c r="L20" s="39">
        <v>1</v>
      </c>
      <c r="M20" s="74" t="str">
        <f t="shared" si="1"/>
        <v/>
      </c>
      <c r="N20" s="45" t="str">
        <f t="shared" si="5"/>
        <v/>
      </c>
      <c r="O20" s="43"/>
      <c r="P20" s="39"/>
      <c r="Q20" s="74" t="str">
        <f t="shared" si="2"/>
        <v/>
      </c>
      <c r="R20" s="45" t="str">
        <f t="shared" si="6"/>
        <v/>
      </c>
      <c r="S20" s="2"/>
    </row>
    <row r="21" spans="1:19" x14ac:dyDescent="0.3">
      <c r="A21" s="4"/>
      <c r="B21" s="2"/>
      <c r="C21" s="36">
        <v>10</v>
      </c>
      <c r="D21" s="65"/>
      <c r="E21" s="55"/>
      <c r="F21" s="55"/>
      <c r="G21" s="68" t="e">
        <f t="shared" si="3"/>
        <v>#DIV/0!</v>
      </c>
      <c r="H21" s="68" t="str">
        <f t="shared" si="0"/>
        <v/>
      </c>
      <c r="I21" s="57" t="str">
        <f t="shared" si="4"/>
        <v/>
      </c>
      <c r="J21" s="89">
        <v>0.05</v>
      </c>
      <c r="K21" s="90">
        <v>5</v>
      </c>
      <c r="L21" s="39">
        <v>1</v>
      </c>
      <c r="M21" s="74" t="str">
        <f t="shared" si="1"/>
        <v/>
      </c>
      <c r="N21" s="45" t="str">
        <f t="shared" si="5"/>
        <v/>
      </c>
      <c r="O21" s="43"/>
      <c r="P21" s="39"/>
      <c r="Q21" s="74" t="str">
        <f t="shared" si="2"/>
        <v/>
      </c>
      <c r="R21" s="45" t="str">
        <f t="shared" si="6"/>
        <v/>
      </c>
      <c r="S21" s="2"/>
    </row>
    <row r="22" spans="1:19" x14ac:dyDescent="0.3">
      <c r="A22" s="4"/>
      <c r="B22" s="2"/>
      <c r="C22" s="36">
        <v>11</v>
      </c>
      <c r="D22" s="65"/>
      <c r="E22" s="55"/>
      <c r="F22" s="55"/>
      <c r="G22" s="68" t="e">
        <f t="shared" si="3"/>
        <v>#DIV/0!</v>
      </c>
      <c r="H22" s="68" t="str">
        <f t="shared" si="0"/>
        <v/>
      </c>
      <c r="I22" s="57" t="str">
        <f t="shared" si="4"/>
        <v/>
      </c>
      <c r="J22" s="89">
        <v>0.05</v>
      </c>
      <c r="K22" s="90">
        <v>5</v>
      </c>
      <c r="L22" s="39">
        <v>1</v>
      </c>
      <c r="M22" s="74" t="str">
        <f t="shared" si="1"/>
        <v/>
      </c>
      <c r="N22" s="45" t="str">
        <f t="shared" si="5"/>
        <v/>
      </c>
      <c r="O22" s="43"/>
      <c r="P22" s="39"/>
      <c r="Q22" s="74" t="str">
        <f t="shared" si="2"/>
        <v/>
      </c>
      <c r="R22" s="45" t="str">
        <f t="shared" si="6"/>
        <v/>
      </c>
      <c r="S22" s="2"/>
    </row>
    <row r="23" spans="1:19" x14ac:dyDescent="0.3">
      <c r="A23" s="4"/>
      <c r="B23" s="2"/>
      <c r="C23" s="36">
        <v>12</v>
      </c>
      <c r="D23" s="65"/>
      <c r="E23" s="55"/>
      <c r="F23" s="55"/>
      <c r="G23" s="68" t="e">
        <f t="shared" si="3"/>
        <v>#DIV/0!</v>
      </c>
      <c r="H23" s="68" t="str">
        <f t="shared" si="0"/>
        <v/>
      </c>
      <c r="I23" s="57" t="str">
        <f t="shared" si="4"/>
        <v/>
      </c>
      <c r="J23" s="89">
        <v>0.05</v>
      </c>
      <c r="K23" s="90">
        <v>5</v>
      </c>
      <c r="L23" s="39">
        <v>1</v>
      </c>
      <c r="M23" s="74" t="str">
        <f t="shared" si="1"/>
        <v/>
      </c>
      <c r="N23" s="45" t="str">
        <f t="shared" si="5"/>
        <v/>
      </c>
      <c r="O23" s="43"/>
      <c r="P23" s="39"/>
      <c r="Q23" s="74" t="str">
        <f t="shared" si="2"/>
        <v/>
      </c>
      <c r="R23" s="45" t="str">
        <f t="shared" si="6"/>
        <v/>
      </c>
      <c r="S23" s="2"/>
    </row>
    <row r="24" spans="1:19" x14ac:dyDescent="0.3">
      <c r="A24" s="4"/>
      <c r="B24" s="2"/>
      <c r="C24" s="36">
        <v>13</v>
      </c>
      <c r="D24" s="65"/>
      <c r="E24" s="55"/>
      <c r="F24" s="55"/>
      <c r="G24" s="68" t="e">
        <f t="shared" si="3"/>
        <v>#DIV/0!</v>
      </c>
      <c r="H24" s="68" t="str">
        <f t="shared" si="0"/>
        <v/>
      </c>
      <c r="I24" s="57" t="str">
        <f t="shared" si="4"/>
        <v/>
      </c>
      <c r="J24" s="89">
        <v>0.05</v>
      </c>
      <c r="K24" s="90">
        <v>5</v>
      </c>
      <c r="L24" s="39">
        <v>1</v>
      </c>
      <c r="M24" s="74" t="str">
        <f t="shared" si="1"/>
        <v/>
      </c>
      <c r="N24" s="45" t="str">
        <f t="shared" si="5"/>
        <v/>
      </c>
      <c r="O24" s="43"/>
      <c r="P24" s="39"/>
      <c r="Q24" s="74" t="str">
        <f t="shared" si="2"/>
        <v/>
      </c>
      <c r="R24" s="45" t="str">
        <f t="shared" si="6"/>
        <v/>
      </c>
      <c r="S24" s="2"/>
    </row>
    <row r="25" spans="1:19" x14ac:dyDescent="0.3">
      <c r="A25" s="4"/>
      <c r="B25" s="2"/>
      <c r="C25" s="36">
        <v>14</v>
      </c>
      <c r="D25" s="65"/>
      <c r="E25" s="55"/>
      <c r="F25" s="55"/>
      <c r="G25" s="68" t="e">
        <f t="shared" si="3"/>
        <v>#DIV/0!</v>
      </c>
      <c r="H25" s="68" t="str">
        <f t="shared" si="0"/>
        <v/>
      </c>
      <c r="I25" s="57" t="str">
        <f t="shared" si="4"/>
        <v/>
      </c>
      <c r="J25" s="89">
        <v>0.05</v>
      </c>
      <c r="K25" s="90">
        <v>5</v>
      </c>
      <c r="L25" s="39">
        <v>1</v>
      </c>
      <c r="M25" s="74" t="str">
        <f t="shared" si="1"/>
        <v/>
      </c>
      <c r="N25" s="45" t="str">
        <f t="shared" si="5"/>
        <v/>
      </c>
      <c r="O25" s="43"/>
      <c r="P25" s="39"/>
      <c r="Q25" s="74" t="str">
        <f t="shared" si="2"/>
        <v/>
      </c>
      <c r="R25" s="45" t="str">
        <f t="shared" si="6"/>
        <v/>
      </c>
      <c r="S25" s="2"/>
    </row>
    <row r="26" spans="1:19" x14ac:dyDescent="0.3">
      <c r="A26" s="4"/>
      <c r="B26" s="2"/>
      <c r="C26" s="36">
        <v>15</v>
      </c>
      <c r="D26" s="65"/>
      <c r="E26" s="55"/>
      <c r="F26" s="55"/>
      <c r="G26" s="68" t="e">
        <f t="shared" si="3"/>
        <v>#DIV/0!</v>
      </c>
      <c r="H26" s="68" t="str">
        <f t="shared" si="0"/>
        <v/>
      </c>
      <c r="I26" s="57" t="str">
        <f t="shared" si="4"/>
        <v/>
      </c>
      <c r="J26" s="89">
        <v>0.05</v>
      </c>
      <c r="K26" s="90">
        <v>5</v>
      </c>
      <c r="L26" s="39">
        <v>1</v>
      </c>
      <c r="M26" s="74" t="str">
        <f t="shared" si="1"/>
        <v/>
      </c>
      <c r="N26" s="45" t="str">
        <f t="shared" si="5"/>
        <v/>
      </c>
      <c r="O26" s="43"/>
      <c r="P26" s="39"/>
      <c r="Q26" s="74" t="str">
        <f t="shared" si="2"/>
        <v/>
      </c>
      <c r="R26" s="45" t="str">
        <f t="shared" si="6"/>
        <v/>
      </c>
      <c r="S26" s="2"/>
    </row>
    <row r="27" spans="1:19" x14ac:dyDescent="0.3">
      <c r="A27" s="4"/>
      <c r="B27" s="2"/>
      <c r="C27" s="36">
        <v>16</v>
      </c>
      <c r="D27" s="65"/>
      <c r="E27" s="55"/>
      <c r="F27" s="55"/>
      <c r="G27" s="68" t="e">
        <f t="shared" si="3"/>
        <v>#DIV/0!</v>
      </c>
      <c r="H27" s="68" t="str">
        <f t="shared" si="0"/>
        <v/>
      </c>
      <c r="I27" s="57" t="str">
        <f t="shared" si="4"/>
        <v/>
      </c>
      <c r="J27" s="89">
        <v>0.05</v>
      </c>
      <c r="K27" s="90">
        <v>5</v>
      </c>
      <c r="L27" s="39">
        <v>1</v>
      </c>
      <c r="M27" s="74" t="str">
        <f t="shared" si="1"/>
        <v/>
      </c>
      <c r="N27" s="45" t="str">
        <f t="shared" si="5"/>
        <v/>
      </c>
      <c r="O27" s="43"/>
      <c r="P27" s="39"/>
      <c r="Q27" s="74" t="str">
        <f t="shared" si="2"/>
        <v/>
      </c>
      <c r="R27" s="45" t="str">
        <f t="shared" si="6"/>
        <v/>
      </c>
      <c r="S27" s="2"/>
    </row>
    <row r="28" spans="1:19" x14ac:dyDescent="0.3">
      <c r="A28" s="4"/>
      <c r="B28" s="2"/>
      <c r="C28" s="36">
        <v>17</v>
      </c>
      <c r="D28" s="65"/>
      <c r="E28" s="55"/>
      <c r="F28" s="55"/>
      <c r="G28" s="68" t="e">
        <f t="shared" si="3"/>
        <v>#DIV/0!</v>
      </c>
      <c r="H28" s="68" t="str">
        <f t="shared" si="0"/>
        <v/>
      </c>
      <c r="I28" s="57" t="str">
        <f t="shared" si="4"/>
        <v/>
      </c>
      <c r="J28" s="89">
        <v>0.05</v>
      </c>
      <c r="K28" s="90">
        <v>5</v>
      </c>
      <c r="L28" s="39">
        <v>1</v>
      </c>
      <c r="M28" s="74" t="str">
        <f t="shared" si="1"/>
        <v/>
      </c>
      <c r="N28" s="45" t="str">
        <f t="shared" si="5"/>
        <v/>
      </c>
      <c r="O28" s="43"/>
      <c r="P28" s="39"/>
      <c r="Q28" s="74" t="str">
        <f t="shared" si="2"/>
        <v/>
      </c>
      <c r="R28" s="45" t="str">
        <f t="shared" si="6"/>
        <v/>
      </c>
      <c r="S28" s="2"/>
    </row>
    <row r="29" spans="1:19" x14ac:dyDescent="0.3">
      <c r="A29" s="4"/>
      <c r="B29" s="2"/>
      <c r="C29" s="36">
        <v>18</v>
      </c>
      <c r="D29" s="65"/>
      <c r="E29" s="55"/>
      <c r="F29" s="55"/>
      <c r="G29" s="68" t="e">
        <f t="shared" si="3"/>
        <v>#DIV/0!</v>
      </c>
      <c r="H29" s="68" t="str">
        <f t="shared" si="0"/>
        <v/>
      </c>
      <c r="I29" s="57" t="str">
        <f t="shared" si="4"/>
        <v/>
      </c>
      <c r="J29" s="89">
        <v>0.05</v>
      </c>
      <c r="K29" s="90">
        <v>5</v>
      </c>
      <c r="L29" s="39">
        <v>1</v>
      </c>
      <c r="M29" s="74" t="str">
        <f t="shared" si="1"/>
        <v/>
      </c>
      <c r="N29" s="45" t="str">
        <f t="shared" si="5"/>
        <v/>
      </c>
      <c r="O29" s="43"/>
      <c r="P29" s="39"/>
      <c r="Q29" s="74" t="str">
        <f t="shared" si="2"/>
        <v/>
      </c>
      <c r="R29" s="45" t="str">
        <f t="shared" si="6"/>
        <v/>
      </c>
      <c r="S29" s="2"/>
    </row>
    <row r="30" spans="1:19" x14ac:dyDescent="0.3">
      <c r="A30" s="4"/>
      <c r="B30" s="2"/>
      <c r="C30" s="36">
        <v>19</v>
      </c>
      <c r="D30" s="65"/>
      <c r="E30" s="55"/>
      <c r="F30" s="55"/>
      <c r="G30" s="68" t="e">
        <f t="shared" si="3"/>
        <v>#DIV/0!</v>
      </c>
      <c r="H30" s="68" t="str">
        <f t="shared" si="0"/>
        <v/>
      </c>
      <c r="I30" s="57" t="str">
        <f t="shared" si="4"/>
        <v/>
      </c>
      <c r="J30" s="89">
        <v>0.05</v>
      </c>
      <c r="K30" s="90">
        <v>5</v>
      </c>
      <c r="L30" s="39">
        <v>1</v>
      </c>
      <c r="M30" s="74" t="str">
        <f t="shared" si="1"/>
        <v/>
      </c>
      <c r="N30" s="45" t="str">
        <f t="shared" si="5"/>
        <v/>
      </c>
      <c r="O30" s="43"/>
      <c r="P30" s="39"/>
      <c r="Q30" s="74" t="str">
        <f t="shared" si="2"/>
        <v/>
      </c>
      <c r="R30" s="45" t="str">
        <f t="shared" si="6"/>
        <v/>
      </c>
      <c r="S30" s="2"/>
    </row>
    <row r="31" spans="1:19" x14ac:dyDescent="0.3">
      <c r="A31" s="4"/>
      <c r="B31" s="2"/>
      <c r="C31" s="36">
        <v>20</v>
      </c>
      <c r="D31" s="65"/>
      <c r="E31" s="55"/>
      <c r="F31" s="55"/>
      <c r="G31" s="68" t="e">
        <f t="shared" si="3"/>
        <v>#DIV/0!</v>
      </c>
      <c r="H31" s="68" t="str">
        <f t="shared" si="0"/>
        <v/>
      </c>
      <c r="I31" s="57" t="str">
        <f t="shared" si="4"/>
        <v/>
      </c>
      <c r="J31" s="89">
        <v>0.05</v>
      </c>
      <c r="K31" s="90">
        <v>5</v>
      </c>
      <c r="L31" s="39">
        <v>1</v>
      </c>
      <c r="M31" s="74" t="str">
        <f t="shared" si="1"/>
        <v/>
      </c>
      <c r="N31" s="45" t="str">
        <f t="shared" si="5"/>
        <v/>
      </c>
      <c r="O31" s="43"/>
      <c r="P31" s="39"/>
      <c r="Q31" s="74" t="str">
        <f t="shared" si="2"/>
        <v/>
      </c>
      <c r="R31" s="45" t="str">
        <f t="shared" si="6"/>
        <v/>
      </c>
      <c r="S31" s="2"/>
    </row>
    <row r="32" spans="1:19" x14ac:dyDescent="0.3">
      <c r="A32" s="4"/>
      <c r="B32" s="2"/>
      <c r="C32" s="36">
        <v>21</v>
      </c>
      <c r="D32" s="65"/>
      <c r="E32" s="55"/>
      <c r="F32" s="55"/>
      <c r="G32" s="68" t="e">
        <f t="shared" si="3"/>
        <v>#DIV/0!</v>
      </c>
      <c r="H32" s="68" t="str">
        <f t="shared" si="0"/>
        <v/>
      </c>
      <c r="I32" s="57" t="str">
        <f t="shared" si="4"/>
        <v/>
      </c>
      <c r="J32" s="89">
        <v>0.05</v>
      </c>
      <c r="K32" s="90">
        <v>5</v>
      </c>
      <c r="L32" s="39">
        <v>1</v>
      </c>
      <c r="M32" s="74" t="str">
        <f t="shared" si="1"/>
        <v/>
      </c>
      <c r="N32" s="45" t="str">
        <f t="shared" si="5"/>
        <v/>
      </c>
      <c r="O32" s="43"/>
      <c r="P32" s="39"/>
      <c r="Q32" s="74" t="str">
        <f t="shared" si="2"/>
        <v/>
      </c>
      <c r="R32" s="45" t="str">
        <f t="shared" si="6"/>
        <v/>
      </c>
      <c r="S32" s="2"/>
    </row>
    <row r="33" spans="1:19" x14ac:dyDescent="0.3">
      <c r="A33" s="4"/>
      <c r="B33" s="2"/>
      <c r="C33" s="36">
        <v>22</v>
      </c>
      <c r="D33" s="39"/>
      <c r="E33" s="55"/>
      <c r="F33" s="55"/>
      <c r="G33" s="68" t="e">
        <f t="shared" si="3"/>
        <v>#DIV/0!</v>
      </c>
      <c r="H33" s="68" t="str">
        <f t="shared" si="0"/>
        <v/>
      </c>
      <c r="I33" s="57" t="str">
        <f t="shared" si="4"/>
        <v/>
      </c>
      <c r="J33" s="89">
        <v>0.05</v>
      </c>
      <c r="K33" s="90">
        <v>5</v>
      </c>
      <c r="L33" s="39">
        <v>1</v>
      </c>
      <c r="M33" s="74" t="str">
        <f t="shared" si="1"/>
        <v/>
      </c>
      <c r="N33" s="45" t="str">
        <f t="shared" si="5"/>
        <v/>
      </c>
      <c r="O33" s="43"/>
      <c r="P33" s="39"/>
      <c r="Q33" s="74" t="str">
        <f t="shared" si="2"/>
        <v/>
      </c>
      <c r="R33" s="45" t="str">
        <f t="shared" si="6"/>
        <v/>
      </c>
      <c r="S33" s="2"/>
    </row>
    <row r="34" spans="1:19" x14ac:dyDescent="0.3">
      <c r="A34" s="4"/>
      <c r="B34" s="2"/>
      <c r="C34" s="36">
        <v>23</v>
      </c>
      <c r="D34" s="39"/>
      <c r="E34" s="55"/>
      <c r="F34" s="55"/>
      <c r="G34" s="68" t="e">
        <f t="shared" si="3"/>
        <v>#DIV/0!</v>
      </c>
      <c r="H34" s="68" t="str">
        <f t="shared" si="0"/>
        <v/>
      </c>
      <c r="I34" s="57" t="str">
        <f t="shared" si="4"/>
        <v/>
      </c>
      <c r="J34" s="89">
        <v>0.05</v>
      </c>
      <c r="K34" s="90">
        <v>5</v>
      </c>
      <c r="L34" s="39">
        <v>1</v>
      </c>
      <c r="M34" s="74" t="str">
        <f t="shared" si="1"/>
        <v/>
      </c>
      <c r="N34" s="45" t="str">
        <f t="shared" si="5"/>
        <v/>
      </c>
      <c r="O34" s="43"/>
      <c r="P34" s="39"/>
      <c r="Q34" s="74" t="str">
        <f t="shared" si="2"/>
        <v/>
      </c>
      <c r="R34" s="45" t="str">
        <f t="shared" si="6"/>
        <v/>
      </c>
      <c r="S34" s="2"/>
    </row>
    <row r="35" spans="1:19" x14ac:dyDescent="0.3">
      <c r="A35" s="4"/>
      <c r="B35" s="2"/>
      <c r="C35" s="36">
        <v>24</v>
      </c>
      <c r="D35" s="39"/>
      <c r="E35" s="55"/>
      <c r="F35" s="55"/>
      <c r="G35" s="68" t="e">
        <f t="shared" si="3"/>
        <v>#DIV/0!</v>
      </c>
      <c r="H35" s="68" t="str">
        <f t="shared" si="0"/>
        <v/>
      </c>
      <c r="I35" s="57" t="str">
        <f t="shared" si="4"/>
        <v/>
      </c>
      <c r="J35" s="89">
        <v>0.05</v>
      </c>
      <c r="K35" s="90">
        <v>5</v>
      </c>
      <c r="L35" s="39">
        <v>1</v>
      </c>
      <c r="M35" s="74" t="str">
        <f t="shared" si="1"/>
        <v/>
      </c>
      <c r="N35" s="45" t="str">
        <f t="shared" si="5"/>
        <v/>
      </c>
      <c r="O35" s="43"/>
      <c r="P35" s="39"/>
      <c r="Q35" s="74" t="str">
        <f t="shared" si="2"/>
        <v/>
      </c>
      <c r="R35" s="45" t="str">
        <f t="shared" si="6"/>
        <v/>
      </c>
      <c r="S35" s="2"/>
    </row>
    <row r="36" spans="1:19" x14ac:dyDescent="0.3">
      <c r="A36" s="4"/>
      <c r="B36" s="2"/>
      <c r="C36" s="36">
        <v>25</v>
      </c>
      <c r="D36" s="39"/>
      <c r="E36" s="55"/>
      <c r="F36" s="55"/>
      <c r="G36" s="68" t="e">
        <f t="shared" si="3"/>
        <v>#DIV/0!</v>
      </c>
      <c r="H36" s="68" t="str">
        <f t="shared" si="0"/>
        <v/>
      </c>
      <c r="I36" s="57" t="str">
        <f t="shared" si="4"/>
        <v/>
      </c>
      <c r="J36" s="89">
        <v>0.05</v>
      </c>
      <c r="K36" s="90">
        <v>5</v>
      </c>
      <c r="L36" s="39">
        <v>1</v>
      </c>
      <c r="M36" s="74" t="str">
        <f t="shared" si="1"/>
        <v/>
      </c>
      <c r="N36" s="45" t="str">
        <f t="shared" si="5"/>
        <v/>
      </c>
      <c r="O36" s="43"/>
      <c r="P36" s="39"/>
      <c r="Q36" s="74" t="str">
        <f t="shared" si="2"/>
        <v/>
      </c>
      <c r="R36" s="45" t="str">
        <f t="shared" si="6"/>
        <v/>
      </c>
      <c r="S36" s="2"/>
    </row>
    <row r="37" spans="1:19" x14ac:dyDescent="0.3">
      <c r="A37" s="4"/>
      <c r="B37" s="2"/>
      <c r="C37" s="36">
        <v>26</v>
      </c>
      <c r="D37" s="39"/>
      <c r="E37" s="55"/>
      <c r="F37" s="55"/>
      <c r="G37" s="68" t="e">
        <f t="shared" si="3"/>
        <v>#DIV/0!</v>
      </c>
      <c r="H37" s="68" t="str">
        <f t="shared" si="0"/>
        <v/>
      </c>
      <c r="I37" s="57" t="str">
        <f t="shared" si="4"/>
        <v/>
      </c>
      <c r="J37" s="89">
        <v>0.05</v>
      </c>
      <c r="K37" s="90">
        <v>5</v>
      </c>
      <c r="L37" s="39">
        <v>1</v>
      </c>
      <c r="M37" s="74" t="str">
        <f t="shared" si="1"/>
        <v/>
      </c>
      <c r="N37" s="45" t="str">
        <f t="shared" si="5"/>
        <v/>
      </c>
      <c r="O37" s="43"/>
      <c r="P37" s="39"/>
      <c r="Q37" s="74" t="str">
        <f t="shared" si="2"/>
        <v/>
      </c>
      <c r="R37" s="45" t="str">
        <f t="shared" si="6"/>
        <v/>
      </c>
      <c r="S37" s="2"/>
    </row>
    <row r="38" spans="1:19" x14ac:dyDescent="0.3">
      <c r="A38" s="4"/>
      <c r="B38" s="2"/>
      <c r="C38" s="36">
        <v>27</v>
      </c>
      <c r="D38" s="39"/>
      <c r="E38" s="55"/>
      <c r="F38" s="55"/>
      <c r="G38" s="68" t="e">
        <f t="shared" si="3"/>
        <v>#DIV/0!</v>
      </c>
      <c r="H38" s="68" t="str">
        <f t="shared" si="0"/>
        <v/>
      </c>
      <c r="I38" s="57" t="str">
        <f t="shared" si="4"/>
        <v/>
      </c>
      <c r="J38" s="89">
        <v>0.05</v>
      </c>
      <c r="K38" s="90">
        <v>5</v>
      </c>
      <c r="L38" s="39">
        <v>1</v>
      </c>
      <c r="M38" s="74" t="str">
        <f t="shared" si="1"/>
        <v/>
      </c>
      <c r="N38" s="45" t="str">
        <f t="shared" si="5"/>
        <v/>
      </c>
      <c r="O38" s="43"/>
      <c r="P38" s="39"/>
      <c r="Q38" s="74" t="str">
        <f t="shared" si="2"/>
        <v/>
      </c>
      <c r="R38" s="45" t="str">
        <f t="shared" si="6"/>
        <v/>
      </c>
      <c r="S38" s="2"/>
    </row>
    <row r="39" spans="1:19" x14ac:dyDescent="0.3">
      <c r="A39" s="4"/>
      <c r="B39" s="2"/>
      <c r="C39" s="36">
        <v>28</v>
      </c>
      <c r="D39" s="39"/>
      <c r="E39" s="55"/>
      <c r="F39" s="55"/>
      <c r="G39" s="68" t="e">
        <f t="shared" si="3"/>
        <v>#DIV/0!</v>
      </c>
      <c r="H39" s="68" t="str">
        <f t="shared" si="0"/>
        <v/>
      </c>
      <c r="I39" s="57" t="str">
        <f t="shared" si="4"/>
        <v/>
      </c>
      <c r="J39" s="89">
        <v>0.05</v>
      </c>
      <c r="K39" s="90">
        <v>5</v>
      </c>
      <c r="L39" s="39">
        <v>1</v>
      </c>
      <c r="M39" s="74" t="str">
        <f t="shared" si="1"/>
        <v/>
      </c>
      <c r="N39" s="45" t="str">
        <f t="shared" si="5"/>
        <v/>
      </c>
      <c r="O39" s="43"/>
      <c r="P39" s="39"/>
      <c r="Q39" s="74" t="str">
        <f t="shared" si="2"/>
        <v/>
      </c>
      <c r="R39" s="45" t="str">
        <f t="shared" si="6"/>
        <v/>
      </c>
      <c r="S39" s="2"/>
    </row>
    <row r="40" spans="1:19" x14ac:dyDescent="0.3">
      <c r="A40" s="4"/>
      <c r="B40" s="2"/>
      <c r="C40" s="36">
        <v>29</v>
      </c>
      <c r="D40" s="39"/>
      <c r="E40" s="55"/>
      <c r="F40" s="55"/>
      <c r="G40" s="68" t="e">
        <f t="shared" si="3"/>
        <v>#DIV/0!</v>
      </c>
      <c r="H40" s="68" t="str">
        <f t="shared" si="0"/>
        <v/>
      </c>
      <c r="I40" s="57" t="str">
        <f t="shared" si="4"/>
        <v/>
      </c>
      <c r="J40" s="89">
        <v>0.05</v>
      </c>
      <c r="K40" s="90">
        <v>5</v>
      </c>
      <c r="L40" s="39">
        <v>1</v>
      </c>
      <c r="M40" s="74" t="str">
        <f t="shared" si="1"/>
        <v/>
      </c>
      <c r="N40" s="45" t="str">
        <f t="shared" si="5"/>
        <v/>
      </c>
      <c r="O40" s="43"/>
      <c r="P40" s="39"/>
      <c r="Q40" s="74" t="str">
        <f t="shared" si="2"/>
        <v/>
      </c>
      <c r="R40" s="45" t="str">
        <f t="shared" si="6"/>
        <v/>
      </c>
      <c r="S40" s="2"/>
    </row>
    <row r="41" spans="1:19" x14ac:dyDescent="0.3">
      <c r="A41" s="4"/>
      <c r="B41" s="2"/>
      <c r="C41" s="36">
        <v>30</v>
      </c>
      <c r="D41" s="39"/>
      <c r="E41" s="55"/>
      <c r="F41" s="55"/>
      <c r="G41" s="68" t="e">
        <f t="shared" si="3"/>
        <v>#DIV/0!</v>
      </c>
      <c r="H41" s="68" t="str">
        <f t="shared" si="0"/>
        <v/>
      </c>
      <c r="I41" s="57" t="str">
        <f t="shared" si="4"/>
        <v/>
      </c>
      <c r="J41" s="89">
        <v>0.05</v>
      </c>
      <c r="K41" s="90">
        <v>5</v>
      </c>
      <c r="L41" s="39">
        <v>1</v>
      </c>
      <c r="M41" s="74" t="str">
        <f t="shared" si="1"/>
        <v/>
      </c>
      <c r="N41" s="45" t="str">
        <f t="shared" si="5"/>
        <v/>
      </c>
      <c r="O41" s="43"/>
      <c r="P41" s="39"/>
      <c r="Q41" s="74" t="str">
        <f t="shared" si="2"/>
        <v/>
      </c>
      <c r="R41" s="45" t="str">
        <f t="shared" si="6"/>
        <v/>
      </c>
      <c r="S41" s="2"/>
    </row>
    <row r="42" spans="1:19" x14ac:dyDescent="0.3">
      <c r="A42" s="4"/>
      <c r="B42" s="2"/>
      <c r="C42" s="36">
        <v>31</v>
      </c>
      <c r="D42" s="39"/>
      <c r="E42" s="55"/>
      <c r="F42" s="55"/>
      <c r="G42" s="68" t="e">
        <f t="shared" si="3"/>
        <v>#DIV/0!</v>
      </c>
      <c r="H42" s="68" t="str">
        <f t="shared" si="0"/>
        <v/>
      </c>
      <c r="I42" s="57" t="str">
        <f t="shared" si="4"/>
        <v/>
      </c>
      <c r="J42" s="89">
        <v>0.05</v>
      </c>
      <c r="K42" s="90">
        <v>5</v>
      </c>
      <c r="L42" s="39">
        <v>1</v>
      </c>
      <c r="M42" s="74" t="str">
        <f t="shared" si="1"/>
        <v/>
      </c>
      <c r="N42" s="45" t="str">
        <f t="shared" si="5"/>
        <v/>
      </c>
      <c r="O42" s="43"/>
      <c r="P42" s="39"/>
      <c r="Q42" s="74" t="str">
        <f t="shared" si="2"/>
        <v/>
      </c>
      <c r="R42" s="45" t="str">
        <f t="shared" si="6"/>
        <v/>
      </c>
      <c r="S42" s="2"/>
    </row>
    <row r="43" spans="1:19" x14ac:dyDescent="0.3">
      <c r="A43" s="4"/>
      <c r="B43" s="2"/>
      <c r="C43" s="36">
        <v>32</v>
      </c>
      <c r="D43" s="39"/>
      <c r="E43" s="55"/>
      <c r="F43" s="55"/>
      <c r="G43" s="68" t="e">
        <f t="shared" si="3"/>
        <v>#DIV/0!</v>
      </c>
      <c r="H43" s="68" t="str">
        <f t="shared" si="0"/>
        <v/>
      </c>
      <c r="I43" s="57" t="str">
        <f t="shared" si="4"/>
        <v/>
      </c>
      <c r="J43" s="89">
        <v>0.05</v>
      </c>
      <c r="K43" s="90">
        <v>5</v>
      </c>
      <c r="L43" s="39">
        <v>1</v>
      </c>
      <c r="M43" s="74" t="str">
        <f t="shared" si="1"/>
        <v/>
      </c>
      <c r="N43" s="45" t="str">
        <f t="shared" si="5"/>
        <v/>
      </c>
      <c r="O43" s="43"/>
      <c r="P43" s="39"/>
      <c r="Q43" s="74" t="str">
        <f t="shared" si="2"/>
        <v/>
      </c>
      <c r="R43" s="45" t="str">
        <f t="shared" si="6"/>
        <v/>
      </c>
      <c r="S43" s="2"/>
    </row>
    <row r="44" spans="1:19" x14ac:dyDescent="0.3">
      <c r="A44" s="4"/>
      <c r="B44" s="2"/>
      <c r="C44" s="36">
        <v>33</v>
      </c>
      <c r="D44" s="39"/>
      <c r="E44" s="55"/>
      <c r="F44" s="55"/>
      <c r="G44" s="68" t="e">
        <f t="shared" si="3"/>
        <v>#DIV/0!</v>
      </c>
      <c r="H44" s="68" t="str">
        <f t="shared" si="0"/>
        <v/>
      </c>
      <c r="I44" s="57" t="str">
        <f t="shared" si="4"/>
        <v/>
      </c>
      <c r="J44" s="89">
        <v>0.05</v>
      </c>
      <c r="K44" s="90">
        <v>5</v>
      </c>
      <c r="L44" s="39">
        <v>1</v>
      </c>
      <c r="M44" s="74" t="str">
        <f t="shared" si="1"/>
        <v/>
      </c>
      <c r="N44" s="45" t="str">
        <f t="shared" si="5"/>
        <v/>
      </c>
      <c r="O44" s="43"/>
      <c r="P44" s="39"/>
      <c r="Q44" s="74" t="str">
        <f t="shared" si="2"/>
        <v/>
      </c>
      <c r="R44" s="45" t="str">
        <f t="shared" si="6"/>
        <v/>
      </c>
      <c r="S44" s="2"/>
    </row>
    <row r="45" spans="1:19" x14ac:dyDescent="0.3">
      <c r="A45" s="4"/>
      <c r="B45" s="2"/>
      <c r="C45" s="36">
        <v>34</v>
      </c>
      <c r="D45" s="39"/>
      <c r="E45" s="55"/>
      <c r="F45" s="55"/>
      <c r="G45" s="68" t="e">
        <f t="shared" si="3"/>
        <v>#DIV/0!</v>
      </c>
      <c r="H45" s="68" t="str">
        <f t="shared" si="0"/>
        <v/>
      </c>
      <c r="I45" s="57" t="str">
        <f t="shared" si="4"/>
        <v/>
      </c>
      <c r="J45" s="89">
        <v>0.05</v>
      </c>
      <c r="K45" s="90">
        <v>5</v>
      </c>
      <c r="L45" s="39">
        <v>1</v>
      </c>
      <c r="M45" s="74" t="str">
        <f t="shared" si="1"/>
        <v/>
      </c>
      <c r="N45" s="45" t="str">
        <f t="shared" si="5"/>
        <v/>
      </c>
      <c r="O45" s="43"/>
      <c r="P45" s="39"/>
      <c r="Q45" s="74" t="str">
        <f t="shared" si="2"/>
        <v/>
      </c>
      <c r="R45" s="45" t="str">
        <f t="shared" si="6"/>
        <v/>
      </c>
      <c r="S45" s="2"/>
    </row>
    <row r="46" spans="1:19" x14ac:dyDescent="0.3">
      <c r="A46" s="4"/>
      <c r="B46" s="2"/>
      <c r="C46" s="36">
        <v>35</v>
      </c>
      <c r="D46" s="39"/>
      <c r="E46" s="55"/>
      <c r="F46" s="55"/>
      <c r="G46" s="68" t="e">
        <f t="shared" si="3"/>
        <v>#DIV/0!</v>
      </c>
      <c r="H46" s="68" t="str">
        <f t="shared" si="0"/>
        <v/>
      </c>
      <c r="I46" s="57" t="str">
        <f t="shared" si="4"/>
        <v/>
      </c>
      <c r="J46" s="89">
        <v>0.05</v>
      </c>
      <c r="K46" s="90">
        <v>5</v>
      </c>
      <c r="L46" s="39">
        <v>1</v>
      </c>
      <c r="M46" s="74" t="str">
        <f t="shared" si="1"/>
        <v/>
      </c>
      <c r="N46" s="45" t="str">
        <f t="shared" si="5"/>
        <v/>
      </c>
      <c r="O46" s="43"/>
      <c r="P46" s="39"/>
      <c r="Q46" s="74" t="str">
        <f t="shared" si="2"/>
        <v/>
      </c>
      <c r="R46" s="45" t="str">
        <f t="shared" si="6"/>
        <v/>
      </c>
      <c r="S46" s="2"/>
    </row>
    <row r="47" spans="1:19" x14ac:dyDescent="0.3">
      <c r="A47" s="4"/>
      <c r="B47" s="2"/>
      <c r="C47" s="36">
        <v>36</v>
      </c>
      <c r="D47" s="39"/>
      <c r="E47" s="55"/>
      <c r="F47" s="55"/>
      <c r="G47" s="68" t="e">
        <f t="shared" si="3"/>
        <v>#DIV/0!</v>
      </c>
      <c r="H47" s="68" t="str">
        <f t="shared" si="0"/>
        <v/>
      </c>
      <c r="I47" s="57" t="str">
        <f t="shared" si="4"/>
        <v/>
      </c>
      <c r="J47" s="89">
        <v>0.05</v>
      </c>
      <c r="K47" s="90">
        <v>5</v>
      </c>
      <c r="L47" s="39">
        <v>1</v>
      </c>
      <c r="M47" s="74" t="str">
        <f t="shared" si="1"/>
        <v/>
      </c>
      <c r="N47" s="45" t="str">
        <f t="shared" si="5"/>
        <v/>
      </c>
      <c r="O47" s="43"/>
      <c r="P47" s="39"/>
      <c r="Q47" s="74" t="str">
        <f t="shared" si="2"/>
        <v/>
      </c>
      <c r="R47" s="45" t="str">
        <f t="shared" si="6"/>
        <v/>
      </c>
      <c r="S47" s="2"/>
    </row>
    <row r="48" spans="1:19" x14ac:dyDescent="0.3">
      <c r="A48" s="4"/>
      <c r="B48" s="2"/>
      <c r="C48" s="36">
        <v>37</v>
      </c>
      <c r="D48" s="39"/>
      <c r="E48" s="55"/>
      <c r="F48" s="55"/>
      <c r="G48" s="68" t="e">
        <f t="shared" si="3"/>
        <v>#DIV/0!</v>
      </c>
      <c r="H48" s="68" t="str">
        <f t="shared" si="0"/>
        <v/>
      </c>
      <c r="I48" s="57" t="str">
        <f t="shared" si="4"/>
        <v/>
      </c>
      <c r="J48" s="89">
        <v>0.05</v>
      </c>
      <c r="K48" s="90">
        <v>5</v>
      </c>
      <c r="L48" s="39">
        <v>1</v>
      </c>
      <c r="M48" s="74" t="str">
        <f t="shared" si="1"/>
        <v/>
      </c>
      <c r="N48" s="45" t="str">
        <f t="shared" si="5"/>
        <v/>
      </c>
      <c r="O48" s="43"/>
      <c r="P48" s="39"/>
      <c r="Q48" s="74" t="str">
        <f t="shared" si="2"/>
        <v/>
      </c>
      <c r="R48" s="45" t="str">
        <f t="shared" si="6"/>
        <v/>
      </c>
      <c r="S48" s="2"/>
    </row>
    <row r="49" spans="1:58" x14ac:dyDescent="0.3">
      <c r="A49" s="4"/>
      <c r="B49" s="2"/>
      <c r="C49" s="36">
        <v>38</v>
      </c>
      <c r="D49" s="39"/>
      <c r="E49" s="55"/>
      <c r="F49" s="55"/>
      <c r="G49" s="68" t="e">
        <f t="shared" si="3"/>
        <v>#DIV/0!</v>
      </c>
      <c r="H49" s="68" t="str">
        <f t="shared" si="0"/>
        <v/>
      </c>
      <c r="I49" s="57" t="str">
        <f t="shared" si="4"/>
        <v/>
      </c>
      <c r="J49" s="89">
        <v>0.05</v>
      </c>
      <c r="K49" s="90">
        <v>5</v>
      </c>
      <c r="L49" s="39">
        <v>1</v>
      </c>
      <c r="M49" s="74" t="str">
        <f t="shared" si="1"/>
        <v/>
      </c>
      <c r="N49" s="45" t="str">
        <f t="shared" si="5"/>
        <v/>
      </c>
      <c r="O49" s="43"/>
      <c r="P49" s="39"/>
      <c r="Q49" s="74" t="str">
        <f t="shared" si="2"/>
        <v/>
      </c>
      <c r="R49" s="45" t="str">
        <f t="shared" si="6"/>
        <v/>
      </c>
      <c r="S49" s="2"/>
    </row>
    <row r="50" spans="1:58" x14ac:dyDescent="0.3">
      <c r="A50" s="4"/>
      <c r="B50" s="2"/>
      <c r="C50" s="36">
        <v>39</v>
      </c>
      <c r="D50" s="39"/>
      <c r="E50" s="55"/>
      <c r="F50" s="55"/>
      <c r="G50" s="68" t="e">
        <f t="shared" si="3"/>
        <v>#DIV/0!</v>
      </c>
      <c r="H50" s="68" t="str">
        <f t="shared" si="0"/>
        <v/>
      </c>
      <c r="I50" s="57" t="str">
        <f t="shared" si="4"/>
        <v/>
      </c>
      <c r="J50" s="89">
        <v>0.05</v>
      </c>
      <c r="K50" s="90">
        <v>5</v>
      </c>
      <c r="L50" s="39">
        <v>1</v>
      </c>
      <c r="M50" s="74" t="str">
        <f t="shared" si="1"/>
        <v/>
      </c>
      <c r="N50" s="45" t="str">
        <f t="shared" si="5"/>
        <v/>
      </c>
      <c r="O50" s="43"/>
      <c r="P50" s="39"/>
      <c r="Q50" s="74" t="str">
        <f t="shared" si="2"/>
        <v/>
      </c>
      <c r="R50" s="45" t="str">
        <f t="shared" si="6"/>
        <v/>
      </c>
      <c r="S50" s="2"/>
    </row>
    <row r="51" spans="1:58" x14ac:dyDescent="0.3">
      <c r="A51" s="4"/>
      <c r="B51" s="2"/>
      <c r="C51" s="36">
        <v>40</v>
      </c>
      <c r="D51" s="39"/>
      <c r="E51" s="55"/>
      <c r="F51" s="55"/>
      <c r="G51" s="68" t="e">
        <f t="shared" si="3"/>
        <v>#DIV/0!</v>
      </c>
      <c r="H51" s="68" t="str">
        <f t="shared" si="0"/>
        <v/>
      </c>
      <c r="I51" s="57" t="str">
        <f t="shared" si="4"/>
        <v/>
      </c>
      <c r="J51" s="89">
        <v>0.05</v>
      </c>
      <c r="K51" s="90">
        <v>5</v>
      </c>
      <c r="L51" s="39">
        <v>1</v>
      </c>
      <c r="M51" s="74" t="str">
        <f t="shared" si="1"/>
        <v/>
      </c>
      <c r="N51" s="45" t="str">
        <f t="shared" si="5"/>
        <v/>
      </c>
      <c r="O51" s="43"/>
      <c r="P51" s="39"/>
      <c r="Q51" s="74" t="str">
        <f t="shared" si="2"/>
        <v/>
      </c>
      <c r="R51" s="45" t="str">
        <f t="shared" si="6"/>
        <v/>
      </c>
      <c r="S51" s="2"/>
    </row>
    <row r="52" spans="1:58" x14ac:dyDescent="0.3">
      <c r="A52" s="4"/>
      <c r="B52" s="2"/>
      <c r="C52" s="19"/>
      <c r="D52" s="19"/>
      <c r="E52" s="19"/>
      <c r="F52" s="20"/>
      <c r="G52" s="20"/>
      <c r="H52" s="20"/>
      <c r="I52" s="20"/>
      <c r="J52" s="20"/>
      <c r="K52" s="20"/>
      <c r="L52" s="20"/>
      <c r="M52" s="20"/>
      <c r="N52" s="43"/>
      <c r="O52" s="43"/>
      <c r="P52" s="2"/>
      <c r="Q52" s="2"/>
      <c r="R52" s="19"/>
      <c r="S52" s="19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</row>
    <row r="53" spans="1:58" ht="9.1999999999999993" customHeight="1" x14ac:dyDescent="0.3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43"/>
      <c r="O53" s="43"/>
      <c r="P53" s="2"/>
      <c r="Q53" s="2"/>
      <c r="R53" s="2"/>
      <c r="S53" s="2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</row>
    <row r="54" spans="1:58" ht="399.95" customHeight="1" x14ac:dyDescent="0.3"/>
  </sheetData>
  <sheetProtection password="8E71" sheet="1" objects="1" scenarios="1"/>
  <mergeCells count="1">
    <mergeCell ref="E4:F4"/>
  </mergeCells>
  <phoneticPr fontId="0" type="noConversion"/>
  <dataValidations count="2">
    <dataValidation allowBlank="1" showInputMessage="1" sqref="F9 I7:K9 C1:D5 E5:H5 E1:IV3 A1:B1048576 E4 J6:K6 L4:IV65536 C10:K65536" xr:uid="{00000000-0002-0000-0100-000000000000}"/>
    <dataValidation type="decimal" allowBlank="1" showErrorMessage="1" error="Enter numeric values only" sqref="E8:E9 D7:D8" xr:uid="{00000000-0002-0000-0100-000001000000}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scale="51" orientation="landscape" r:id="rId1"/>
  <headerFooter alignWithMargins="0">
    <oddFooter>&amp;LPrinted on &amp;D, Page &amp;P of &amp;N</oddFooter>
  </headerFooter>
  <rowBreaks count="1" manualBreakCount="1">
    <brk id="38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Instructions</vt:lpstr>
      <vt:lpstr>MegaCalc</vt:lpstr>
      <vt:lpstr>A1_blank_2</vt:lpstr>
      <vt:lpstr>a520nm_blank</vt:lpstr>
      <vt:lpstr>Absorbance</vt:lpstr>
      <vt:lpstr>Average_Abs</vt:lpstr>
      <vt:lpstr>Catalase_U_mL</vt:lpstr>
      <vt:lpstr>change_Abs</vt:lpstr>
      <vt:lpstr>Contact_us</vt:lpstr>
      <vt:lpstr>Dilution</vt:lpstr>
      <vt:lpstr>Dilution____fold</vt:lpstr>
      <vt:lpstr>g_L</vt:lpstr>
      <vt:lpstr>H2O2_blank_1</vt:lpstr>
      <vt:lpstr>H2O2_blank_2</vt:lpstr>
      <vt:lpstr>Instructions</vt:lpstr>
      <vt:lpstr>Instructions!Print_Area</vt:lpstr>
      <vt:lpstr>MegaCalc!Print_Area</vt:lpstr>
      <vt:lpstr>MegaCalc!Print_Titles</vt:lpstr>
      <vt:lpstr>Rxn_B_colorimetric_reagent_vol</vt:lpstr>
      <vt:lpstr>Rxn_b_sample_vol</vt:lpstr>
      <vt:lpstr>Rxn_B_vol_final</vt:lpstr>
      <vt:lpstr>Sample_Abs_1</vt:lpstr>
      <vt:lpstr>sample_abs_2</vt:lpstr>
      <vt:lpstr>Sample_volume</vt:lpstr>
      <vt:lpstr>Time</vt:lpstr>
      <vt:lpstr>U_mg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2016-11-07T13:08:06Z</cp:lastPrinted>
  <dcterms:created xsi:type="dcterms:W3CDTF">2004-10-05T18:50:23Z</dcterms:created>
  <dcterms:modified xsi:type="dcterms:W3CDTF">2019-09-16T08:30:48Z</dcterms:modified>
</cp:coreProperties>
</file>