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7106"/>
  <workbookPr/>
  <mc:AlternateContent xmlns:mc="http://schemas.openxmlformats.org/markup-compatibility/2006">
    <mc:Choice Requires="x15">
      <x15ac:absPath xmlns:x15ac="http://schemas.microsoft.com/office/spreadsheetml/2010/11/ac" url="/Users/aureliemuller/Desktop/"/>
    </mc:Choice>
  </mc:AlternateContent>
  <workbookProtection workbookPassword="8E71" lockStructure="1"/>
  <bookViews>
    <workbookView xWindow="0" yWindow="460" windowWidth="25600" windowHeight="14660"/>
  </bookViews>
  <sheets>
    <sheet name="Instructions" sheetId="6" r:id="rId1"/>
    <sheet name="MegaCalc" sheetId="1" r:id="rId2"/>
  </sheets>
  <definedNames>
    <definedName name="Absorbance">MegaCalc!$H$14:$H$133</definedName>
    <definedName name="Analyte_g_100g">MegaCalc!$N$14:$N$133</definedName>
    <definedName name="Contact_us">Instructions!$D$47</definedName>
    <definedName name="Extract_vol">MegaCalc!$M$14:$M$133</definedName>
    <definedName name="Factor">MegaCalc!$E$10</definedName>
    <definedName name="_xlnm.Print_Titles" localSheetId="1">MegaCalc!$11:$12</definedName>
    <definedName name="Instructions">Instructions!$A$2</definedName>
    <definedName name="Replicate_1">MegaCalc!$E$8</definedName>
    <definedName name="Replicate_2">MegaCalc!$F$8</definedName>
    <definedName name="Replicate_3">MegaCalc!$G$8</definedName>
    <definedName name="Replicate_4">MegaCalc!$I$8</definedName>
    <definedName name="Replicate_ave">MegaCalc!$K$8</definedName>
    <definedName name="Sample_1">MegaCalc!$F$14:$F$133</definedName>
    <definedName name="Sample_2">MegaCalc!$G$14:$G$133</definedName>
    <definedName name="Sample_ave">MegaCalc!$H$14:$H$133</definedName>
    <definedName name="Sample_volume">MegaCalc!$K$14:$K$133</definedName>
    <definedName name="Sample_weight">MegaCalc!$L$14:$L$133</definedName>
    <definedName name="use_mega_calculator">MegaCalc!$A$1</definedName>
    <definedName name="_xlnm.Print_Area" localSheetId="0">Instructions!$B$2:$P$49</definedName>
    <definedName name="_xlnm.Print_Area" localSheetId="1">MegaCalc!$B$2:$Q$136</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48" i="1" l="1"/>
  <c r="J48" i="1"/>
  <c r="H48" i="1"/>
  <c r="I47" i="1"/>
  <c r="J47" i="1"/>
  <c r="H47" i="1"/>
  <c r="I45" i="1"/>
  <c r="J45" i="1"/>
  <c r="H45" i="1"/>
  <c r="I44" i="1"/>
  <c r="J44" i="1"/>
  <c r="H44" i="1"/>
  <c r="K8" i="1"/>
  <c r="E10" i="1"/>
  <c r="N44" i="1"/>
  <c r="I42" i="1"/>
  <c r="J42" i="1"/>
  <c r="H42" i="1"/>
  <c r="I41" i="1"/>
  <c r="J41" i="1"/>
  <c r="H41" i="1"/>
  <c r="I39" i="1"/>
  <c r="J39" i="1"/>
  <c r="H39" i="1"/>
  <c r="I38" i="1"/>
  <c r="J38" i="1"/>
  <c r="H38" i="1"/>
  <c r="N38" i="1"/>
  <c r="N39" i="1"/>
  <c r="N40" i="1"/>
  <c r="O40" i="1"/>
  <c r="P40" i="1"/>
  <c r="I36" i="1"/>
  <c r="J36" i="1"/>
  <c r="H36" i="1"/>
  <c r="I35" i="1"/>
  <c r="J35" i="1"/>
  <c r="H35" i="1"/>
  <c r="I33" i="1"/>
  <c r="J33" i="1"/>
  <c r="H33" i="1"/>
  <c r="I32" i="1"/>
  <c r="J32" i="1"/>
  <c r="H32" i="1"/>
  <c r="N32" i="1"/>
  <c r="O32" i="1"/>
  <c r="I30" i="1"/>
  <c r="J30" i="1"/>
  <c r="H30" i="1"/>
  <c r="I29" i="1"/>
  <c r="J29" i="1"/>
  <c r="H29" i="1"/>
  <c r="I27" i="1"/>
  <c r="J27" i="1"/>
  <c r="H27" i="1"/>
  <c r="I26" i="1"/>
  <c r="J26" i="1"/>
  <c r="H26" i="1"/>
  <c r="N26" i="1"/>
  <c r="I24" i="1"/>
  <c r="J24" i="1"/>
  <c r="H24" i="1"/>
  <c r="I23" i="1"/>
  <c r="J23" i="1"/>
  <c r="H23" i="1"/>
  <c r="I21" i="1"/>
  <c r="J21" i="1"/>
  <c r="H21" i="1"/>
  <c r="I20" i="1"/>
  <c r="J20" i="1"/>
  <c r="H20" i="1"/>
  <c r="N20" i="1"/>
  <c r="N21" i="1"/>
  <c r="N22" i="1"/>
  <c r="I18" i="1"/>
  <c r="J18" i="1"/>
  <c r="H18" i="1"/>
  <c r="I17" i="1"/>
  <c r="J17" i="1"/>
  <c r="H17" i="1"/>
  <c r="I81" i="1"/>
  <c r="J81" i="1"/>
  <c r="H81" i="1"/>
  <c r="I80" i="1"/>
  <c r="J80" i="1"/>
  <c r="H80" i="1"/>
  <c r="N80" i="1"/>
  <c r="I78" i="1"/>
  <c r="J78" i="1"/>
  <c r="H78" i="1"/>
  <c r="I77" i="1"/>
  <c r="J77" i="1"/>
  <c r="H77" i="1"/>
  <c r="I75" i="1"/>
  <c r="J75" i="1"/>
  <c r="H75" i="1"/>
  <c r="I74" i="1"/>
  <c r="J74" i="1"/>
  <c r="H74" i="1"/>
  <c r="N74" i="1"/>
  <c r="N75" i="1"/>
  <c r="N76" i="1"/>
  <c r="O76" i="1"/>
  <c r="P76" i="1"/>
  <c r="I72" i="1"/>
  <c r="J72" i="1"/>
  <c r="H72" i="1"/>
  <c r="I71" i="1"/>
  <c r="J71" i="1"/>
  <c r="H71" i="1"/>
  <c r="I69" i="1"/>
  <c r="J69" i="1"/>
  <c r="H69" i="1"/>
  <c r="I68" i="1"/>
  <c r="J68" i="1"/>
  <c r="H68" i="1"/>
  <c r="N68" i="1"/>
  <c r="I66" i="1"/>
  <c r="J66" i="1"/>
  <c r="H66" i="1"/>
  <c r="I65" i="1"/>
  <c r="J65" i="1"/>
  <c r="H65" i="1"/>
  <c r="I63" i="1"/>
  <c r="J63" i="1"/>
  <c r="H63" i="1"/>
  <c r="I62" i="1"/>
  <c r="J62" i="1"/>
  <c r="H62" i="1"/>
  <c r="I60" i="1"/>
  <c r="J60" i="1"/>
  <c r="H60" i="1"/>
  <c r="I59" i="1"/>
  <c r="J59" i="1"/>
  <c r="H59" i="1"/>
  <c r="I57" i="1"/>
  <c r="J57" i="1"/>
  <c r="H57" i="1"/>
  <c r="I56" i="1"/>
  <c r="J56" i="1"/>
  <c r="H56" i="1"/>
  <c r="N56" i="1"/>
  <c r="I54" i="1"/>
  <c r="J54" i="1"/>
  <c r="H54" i="1"/>
  <c r="I53" i="1"/>
  <c r="J53" i="1"/>
  <c r="H53" i="1"/>
  <c r="I51" i="1"/>
  <c r="J51" i="1"/>
  <c r="H51" i="1"/>
  <c r="I50" i="1"/>
  <c r="J50" i="1"/>
  <c r="H50" i="1"/>
  <c r="N50" i="1"/>
  <c r="N78" i="1"/>
  <c r="O78" i="1"/>
  <c r="P78" i="1"/>
  <c r="H101" i="1"/>
  <c r="I101" i="1"/>
  <c r="J101" i="1"/>
  <c r="I102" i="1"/>
  <c r="J102" i="1"/>
  <c r="H102" i="1"/>
  <c r="H99" i="1"/>
  <c r="N99" i="1"/>
  <c r="H98" i="1"/>
  <c r="H14" i="1"/>
  <c r="I14" i="1"/>
  <c r="J14" i="1"/>
  <c r="H107" i="1"/>
  <c r="H83" i="1"/>
  <c r="I83" i="1"/>
  <c r="J83" i="1"/>
  <c r="H15" i="1"/>
  <c r="I15" i="1"/>
  <c r="J15" i="1"/>
  <c r="I84" i="1"/>
  <c r="J84" i="1"/>
  <c r="I86" i="1"/>
  <c r="J86" i="1"/>
  <c r="I87" i="1"/>
  <c r="J87" i="1"/>
  <c r="I89" i="1"/>
  <c r="J89" i="1"/>
  <c r="I90" i="1"/>
  <c r="J90" i="1"/>
  <c r="I92" i="1"/>
  <c r="J92" i="1"/>
  <c r="I93" i="1"/>
  <c r="J93" i="1"/>
  <c r="I95" i="1"/>
  <c r="J95" i="1"/>
  <c r="I96" i="1"/>
  <c r="J96" i="1"/>
  <c r="I98" i="1"/>
  <c r="J98" i="1"/>
  <c r="I99" i="1"/>
  <c r="J99" i="1"/>
  <c r="I104" i="1"/>
  <c r="J104" i="1"/>
  <c r="I105" i="1"/>
  <c r="J105" i="1"/>
  <c r="I107" i="1"/>
  <c r="J107" i="1"/>
  <c r="I108" i="1"/>
  <c r="J108" i="1"/>
  <c r="I110" i="1"/>
  <c r="J110" i="1"/>
  <c r="I111" i="1"/>
  <c r="J111" i="1"/>
  <c r="I113" i="1"/>
  <c r="J113" i="1"/>
  <c r="I114" i="1"/>
  <c r="J114" i="1"/>
  <c r="I116" i="1"/>
  <c r="J116" i="1"/>
  <c r="I117" i="1"/>
  <c r="J117" i="1"/>
  <c r="I119" i="1"/>
  <c r="J119" i="1"/>
  <c r="I120" i="1"/>
  <c r="J120" i="1"/>
  <c r="I122" i="1"/>
  <c r="J122" i="1"/>
  <c r="I123" i="1"/>
  <c r="J123" i="1"/>
  <c r="I125" i="1"/>
  <c r="J125" i="1"/>
  <c r="I126" i="1"/>
  <c r="J126" i="1"/>
  <c r="I128" i="1"/>
  <c r="J128" i="1"/>
  <c r="I129" i="1"/>
  <c r="J129" i="1"/>
  <c r="I132" i="1"/>
  <c r="J132" i="1"/>
  <c r="H84" i="1"/>
  <c r="H86" i="1"/>
  <c r="H87" i="1"/>
  <c r="H89" i="1"/>
  <c r="H90" i="1"/>
  <c r="N90" i="1"/>
  <c r="O90" i="1"/>
  <c r="P90" i="1"/>
  <c r="H92" i="1"/>
  <c r="H93" i="1"/>
  <c r="H95" i="1"/>
  <c r="H96" i="1"/>
  <c r="N96" i="1"/>
  <c r="O96" i="1"/>
  <c r="P96" i="1"/>
  <c r="H132" i="1"/>
  <c r="H131" i="1"/>
  <c r="I131" i="1"/>
  <c r="J131" i="1"/>
  <c r="H129" i="1"/>
  <c r="H128" i="1"/>
  <c r="H126" i="1"/>
  <c r="H125" i="1"/>
  <c r="N125" i="1"/>
  <c r="O125" i="1"/>
  <c r="P125" i="1"/>
  <c r="H123" i="1"/>
  <c r="H122" i="1"/>
  <c r="H120" i="1"/>
  <c r="H119" i="1"/>
  <c r="N119" i="1"/>
  <c r="N120" i="1"/>
  <c r="N121" i="1"/>
  <c r="O121" i="1"/>
  <c r="P121" i="1"/>
  <c r="H117" i="1"/>
  <c r="H116" i="1"/>
  <c r="H114" i="1"/>
  <c r="H113" i="1"/>
  <c r="N113" i="1"/>
  <c r="N114" i="1"/>
  <c r="N115" i="1"/>
  <c r="O115" i="1"/>
  <c r="P115" i="1"/>
  <c r="H111" i="1"/>
  <c r="H110" i="1"/>
  <c r="H108" i="1"/>
  <c r="H105" i="1"/>
  <c r="N105" i="1"/>
  <c r="O105" i="1"/>
  <c r="P105" i="1"/>
  <c r="H104" i="1"/>
  <c r="N51" i="1"/>
  <c r="O51" i="1"/>
  <c r="P51" i="1"/>
  <c r="N53" i="1"/>
  <c r="N18" i="1"/>
  <c r="O18" i="1"/>
  <c r="P18" i="1"/>
  <c r="N24" i="1"/>
  <c r="O24" i="1"/>
  <c r="P24" i="1"/>
  <c r="N35" i="1"/>
  <c r="N36" i="1"/>
  <c r="N37" i="1"/>
  <c r="O37" i="1"/>
  <c r="P37" i="1"/>
  <c r="N42" i="1"/>
  <c r="O42" i="1"/>
  <c r="P42" i="1"/>
  <c r="N48" i="1"/>
  <c r="O48" i="1"/>
  <c r="P48" i="1"/>
  <c r="N23" i="1"/>
  <c r="N25" i="1"/>
  <c r="O25" i="1"/>
  <c r="P25" i="1"/>
  <c r="N30" i="1"/>
  <c r="O30" i="1"/>
  <c r="P30" i="1"/>
  <c r="O36" i="1"/>
  <c r="P36" i="1"/>
  <c r="N47" i="1"/>
  <c r="N49" i="1"/>
  <c r="O49" i="1"/>
  <c r="P49" i="1"/>
  <c r="O23" i="1"/>
  <c r="P23" i="1"/>
  <c r="N57" i="1"/>
  <c r="O57" i="1"/>
  <c r="P57" i="1"/>
  <c r="N63" i="1"/>
  <c r="O63" i="1"/>
  <c r="P63" i="1"/>
  <c r="N66" i="1"/>
  <c r="O66" i="1"/>
  <c r="P66" i="1"/>
  <c r="N71" i="1"/>
  <c r="O71" i="1"/>
  <c r="P71" i="1"/>
  <c r="N27" i="1"/>
  <c r="O27" i="1"/>
  <c r="P27" i="1"/>
  <c r="O39" i="1"/>
  <c r="P39" i="1"/>
  <c r="N54" i="1"/>
  <c r="N59" i="1"/>
  <c r="N69" i="1"/>
  <c r="O69" i="1"/>
  <c r="P69" i="1"/>
  <c r="O80" i="1"/>
  <c r="P80" i="1"/>
  <c r="N17" i="1"/>
  <c r="N29" i="1"/>
  <c r="N41" i="1"/>
  <c r="O41" i="1"/>
  <c r="P41" i="1"/>
  <c r="N62" i="1"/>
  <c r="O62" i="1"/>
  <c r="P62" i="1"/>
  <c r="O75" i="1"/>
  <c r="P75" i="1"/>
  <c r="O21" i="1"/>
  <c r="P21" i="1"/>
  <c r="N33" i="1"/>
  <c r="O33" i="1"/>
  <c r="P33" i="1"/>
  <c r="N45" i="1"/>
  <c r="O45" i="1"/>
  <c r="P45" i="1"/>
  <c r="O59" i="1"/>
  <c r="P59" i="1"/>
  <c r="N60" i="1"/>
  <c r="O60" i="1"/>
  <c r="P60" i="1"/>
  <c r="N65" i="1"/>
  <c r="N72" i="1"/>
  <c r="O72" i="1"/>
  <c r="P72" i="1"/>
  <c r="N77" i="1"/>
  <c r="O77" i="1"/>
  <c r="O53" i="1"/>
  <c r="P53" i="1"/>
  <c r="N81" i="1"/>
  <c r="O81" i="1"/>
  <c r="P81" i="1"/>
  <c r="N86" i="1"/>
  <c r="O86" i="1"/>
  <c r="P86" i="1"/>
  <c r="N93" i="1"/>
  <c r="O93" i="1"/>
  <c r="P93" i="1"/>
  <c r="N132" i="1"/>
  <c r="O132" i="1"/>
  <c r="P132" i="1"/>
  <c r="N14" i="1"/>
  <c r="O14" i="1"/>
  <c r="P14" i="1"/>
  <c r="N15" i="1"/>
  <c r="O15" i="1"/>
  <c r="P15" i="1"/>
  <c r="N123" i="1"/>
  <c r="O123" i="1"/>
  <c r="P123" i="1"/>
  <c r="N92" i="1"/>
  <c r="O92" i="1"/>
  <c r="P92" i="1"/>
  <c r="O114" i="1"/>
  <c r="P114" i="1"/>
  <c r="N128" i="1"/>
  <c r="N129" i="1"/>
  <c r="N130" i="1"/>
  <c r="O130" i="1"/>
  <c r="P130" i="1"/>
  <c r="N108" i="1"/>
  <c r="O108" i="1"/>
  <c r="P108" i="1"/>
  <c r="N95" i="1"/>
  <c r="N84" i="1"/>
  <c r="O84" i="1"/>
  <c r="P84" i="1"/>
  <c r="N83" i="1"/>
  <c r="N107" i="1"/>
  <c r="N110" i="1"/>
  <c r="N111" i="1"/>
  <c r="O111" i="1"/>
  <c r="P111" i="1"/>
  <c r="N116" i="1"/>
  <c r="N122" i="1"/>
  <c r="N131" i="1"/>
  <c r="O131" i="1"/>
  <c r="P131" i="1"/>
  <c r="N126" i="1"/>
  <c r="O126" i="1"/>
  <c r="P126" i="1"/>
  <c r="N117" i="1"/>
  <c r="O117" i="1"/>
  <c r="P117" i="1"/>
  <c r="N102" i="1"/>
  <c r="O102" i="1"/>
  <c r="P102" i="1"/>
  <c r="N101" i="1"/>
  <c r="O99" i="1"/>
  <c r="P99" i="1"/>
  <c r="N98" i="1"/>
  <c r="O98" i="1"/>
  <c r="O129" i="1"/>
  <c r="P129" i="1"/>
  <c r="O120" i="1"/>
  <c r="P120" i="1"/>
  <c r="N104" i="1"/>
  <c r="O104" i="1"/>
  <c r="P104" i="1"/>
  <c r="N89" i="1"/>
  <c r="N91" i="1"/>
  <c r="O91" i="1"/>
  <c r="P91" i="1"/>
  <c r="N87" i="1"/>
  <c r="O87" i="1"/>
  <c r="P87" i="1"/>
  <c r="O38" i="1"/>
  <c r="P38" i="1"/>
  <c r="N31" i="1"/>
  <c r="O31" i="1"/>
  <c r="P31" i="1"/>
  <c r="O29" i="1"/>
  <c r="P29" i="1"/>
  <c r="P32" i="1"/>
  <c r="N73" i="1"/>
  <c r="O73" i="1"/>
  <c r="P73" i="1"/>
  <c r="N19" i="1"/>
  <c r="O19" i="1"/>
  <c r="P19" i="1"/>
  <c r="O17" i="1"/>
  <c r="P17" i="1"/>
  <c r="N28" i="1"/>
  <c r="O28" i="1"/>
  <c r="P28" i="1"/>
  <c r="O26" i="1"/>
  <c r="P26" i="1"/>
  <c r="N46" i="1"/>
  <c r="O46" i="1"/>
  <c r="P46" i="1"/>
  <c r="O44" i="1"/>
  <c r="P44" i="1"/>
  <c r="O22" i="1"/>
  <c r="P22" i="1"/>
  <c r="N61" i="1"/>
  <c r="O61" i="1"/>
  <c r="P61" i="1"/>
  <c r="N67" i="1"/>
  <c r="O67" i="1"/>
  <c r="P67" i="1"/>
  <c r="O65" i="1"/>
  <c r="P65" i="1"/>
  <c r="N82" i="1"/>
  <c r="O82" i="1"/>
  <c r="P82" i="1"/>
  <c r="N79" i="1"/>
  <c r="O79" i="1"/>
  <c r="P79" i="1"/>
  <c r="P77" i="1"/>
  <c r="N94" i="1"/>
  <c r="O94" i="1"/>
  <c r="P94" i="1"/>
  <c r="N16" i="1"/>
  <c r="O16" i="1"/>
  <c r="P16" i="1"/>
  <c r="P98" i="1"/>
  <c r="N100" i="1"/>
  <c r="O100" i="1"/>
  <c r="P100" i="1"/>
  <c r="O122" i="1"/>
  <c r="P122" i="1"/>
  <c r="N124" i="1"/>
  <c r="O124" i="1"/>
  <c r="P124" i="1"/>
  <c r="O128" i="1"/>
  <c r="P128" i="1"/>
  <c r="N118" i="1"/>
  <c r="O118" i="1"/>
  <c r="P118" i="1"/>
  <c r="O116" i="1"/>
  <c r="P116" i="1"/>
  <c r="O107" i="1"/>
  <c r="P107" i="1"/>
  <c r="N109" i="1"/>
  <c r="O109" i="1"/>
  <c r="P109" i="1"/>
  <c r="O89" i="1"/>
  <c r="P89" i="1"/>
  <c r="N103" i="1"/>
  <c r="O103" i="1"/>
  <c r="P103" i="1"/>
  <c r="O101" i="1"/>
  <c r="P101" i="1"/>
  <c r="N133" i="1"/>
  <c r="O133" i="1"/>
  <c r="P133" i="1"/>
  <c r="O83" i="1"/>
  <c r="P83" i="1"/>
  <c r="N85" i="1"/>
  <c r="O85" i="1"/>
  <c r="P85" i="1"/>
  <c r="N97" i="1"/>
  <c r="O97" i="1"/>
  <c r="P97" i="1"/>
  <c r="O95" i="1"/>
  <c r="P95" i="1"/>
  <c r="O119" i="1"/>
  <c r="P119" i="1"/>
  <c r="O110" i="1"/>
  <c r="P110" i="1"/>
  <c r="N112" i="1"/>
  <c r="O112" i="1"/>
  <c r="P112" i="1"/>
  <c r="N88" i="1"/>
  <c r="O88" i="1"/>
  <c r="P88" i="1"/>
  <c r="O50" i="1"/>
  <c r="P50" i="1"/>
  <c r="N52" i="1"/>
  <c r="O52" i="1"/>
  <c r="P52" i="1"/>
  <c r="N43" i="1"/>
  <c r="O43" i="1"/>
  <c r="P43" i="1"/>
  <c r="N64" i="1"/>
  <c r="O64" i="1"/>
  <c r="P64" i="1"/>
  <c r="N58" i="1"/>
  <c r="O58" i="1"/>
  <c r="P58" i="1"/>
  <c r="O56" i="1"/>
  <c r="P56" i="1"/>
  <c r="O68" i="1"/>
  <c r="P68" i="1"/>
  <c r="N70" i="1"/>
  <c r="O70" i="1"/>
  <c r="P70" i="1"/>
  <c r="N127" i="1"/>
  <c r="O127" i="1"/>
  <c r="P127" i="1"/>
  <c r="N106" i="1"/>
  <c r="O106" i="1"/>
  <c r="P106" i="1"/>
  <c r="O20" i="1"/>
  <c r="P20" i="1"/>
  <c r="O113" i="1"/>
  <c r="P113" i="1"/>
  <c r="O74" i="1"/>
  <c r="P74" i="1"/>
  <c r="N34" i="1"/>
  <c r="O34" i="1"/>
  <c r="P34" i="1"/>
  <c r="O47" i="1"/>
  <c r="P47" i="1"/>
  <c r="O54" i="1"/>
  <c r="P54" i="1"/>
  <c r="N55" i="1"/>
  <c r="O55" i="1"/>
  <c r="P55" i="1"/>
  <c r="O35" i="1"/>
  <c r="P35" i="1"/>
</calcChain>
</file>

<file path=xl/comments1.xml><?xml version="1.0" encoding="utf-8"?>
<comments xmlns="http://schemas.openxmlformats.org/spreadsheetml/2006/main">
  <authors>
    <author>User</author>
  </authors>
  <commentList>
    <comment ref="M12" authorId="0">
      <text>
        <r>
          <rPr>
            <b/>
            <sz val="8"/>
            <color indexed="81"/>
            <rFont val="Tahoma"/>
            <family val="2"/>
          </rPr>
          <t>See Instructions worksheet for details.</t>
        </r>
      </text>
    </comment>
  </commentList>
</comments>
</file>

<file path=xl/sharedStrings.xml><?xml version="1.0" encoding="utf-8"?>
<sst xmlns="http://schemas.openxmlformats.org/spreadsheetml/2006/main" count="187" uniqueCount="44">
  <si>
    <t>Sample identifier</t>
  </si>
  <si>
    <t>If you have specific questions, please contact us directly:</t>
  </si>
  <si>
    <t>General Information:</t>
  </si>
  <si>
    <t>info@megazyme.com</t>
  </si>
  <si>
    <t>Contact Us</t>
  </si>
  <si>
    <t xml:space="preserve">Further Support </t>
  </si>
  <si>
    <t>To obtain further information about the specific test, or indeed any of the Megazyme products, please consult our web site.</t>
  </si>
  <si>
    <t>www.megazyme.com</t>
  </si>
  <si>
    <t>Technical Support:</t>
  </si>
  <si>
    <t>Customer Support and Sales Information:</t>
  </si>
  <si>
    <t>Sample details</t>
  </si>
  <si>
    <r>
      <t>Welcome to Megazyme</t>
    </r>
    <r>
      <rPr>
        <sz val="12"/>
        <rFont val="Gill Sans MT"/>
        <family val="2"/>
      </rPr>
      <t xml:space="preserve"> </t>
    </r>
  </si>
  <si>
    <r>
      <t>Instructions for Use of Mega-Calc</t>
    </r>
    <r>
      <rPr>
        <vertAlign val="superscript"/>
        <sz val="12"/>
        <rFont val="Gill Sans MT"/>
        <family val="2"/>
      </rPr>
      <t>TM</t>
    </r>
  </si>
  <si>
    <t xml:space="preserve"> </t>
  </si>
  <si>
    <r>
      <t xml:space="preserve">On the </t>
    </r>
    <r>
      <rPr>
        <b/>
        <sz val="11"/>
        <color indexed="17"/>
        <rFont val="Times New Roman"/>
        <family val="1"/>
      </rPr>
      <t>Mega-Calc</t>
    </r>
    <r>
      <rPr>
        <vertAlign val="superscript"/>
        <sz val="11"/>
        <rFont val="Gill Sans MT"/>
        <family val="2"/>
      </rPr>
      <t>TM</t>
    </r>
    <r>
      <rPr>
        <sz val="11"/>
        <rFont val="Gill Sans MT"/>
        <family val="2"/>
      </rPr>
      <t xml:space="preserve"> page, fill in the orange boxes and it will provide automatic results in the white boxes.</t>
    </r>
  </si>
  <si>
    <t>To zoom up or down, ensure the Standard tool bar is showing (View &gt; Toolbars) &amp; select a value from the Zoom drop-down list.</t>
  </si>
  <si>
    <t>Replicate 1</t>
  </si>
  <si>
    <t>Replicate 2</t>
  </si>
  <si>
    <t>Replicate 3</t>
  </si>
  <si>
    <t>Replicate 4</t>
  </si>
  <si>
    <t>Extract volume (mL)</t>
  </si>
  <si>
    <t>Absorbance values</t>
  </si>
  <si>
    <t>Average Abs</t>
  </si>
  <si>
    <t>Average sample</t>
  </si>
  <si>
    <t>Sample weight (mg)</t>
  </si>
  <si>
    <t>Resistant Starch (g/100 g) 
"as is"</t>
  </si>
  <si>
    <t>Absorbance values for 100 micrograms of D-glucose standard</t>
  </si>
  <si>
    <t>Factor [=100 (micrograms of D-glucose)/Absorbance for 100 micrograms of D-glucose]</t>
  </si>
  <si>
    <t>Analyte</t>
  </si>
  <si>
    <t>Total Glucan</t>
  </si>
  <si>
    <t>Alpha-Glucan</t>
  </si>
  <si>
    <t>Beta-Glucan</t>
  </si>
  <si>
    <t>Average</t>
  </si>
  <si>
    <t>Sample volume (mL)</t>
  </si>
  <si>
    <t>Yeast or Mushroom Beta-Glucan  (% w/w) 
"as is"</t>
  </si>
  <si>
    <t>--</t>
  </si>
  <si>
    <t/>
  </si>
  <si>
    <t xml:space="preserve">A </t>
  </si>
  <si>
    <t>B</t>
  </si>
  <si>
    <t>A</t>
  </si>
  <si>
    <r>
      <t xml:space="preserve">To further support you, our valued customer, we have developed the Megazyme </t>
    </r>
    <r>
      <rPr>
        <b/>
        <sz val="11"/>
        <color indexed="17"/>
        <rFont val="Times New Roman"/>
        <family val="1"/>
      </rPr>
      <t>Mega-Calc</t>
    </r>
    <r>
      <rPr>
        <vertAlign val="superscript"/>
        <sz val="11"/>
        <rFont val="Gill Sans MT"/>
        <family val="2"/>
      </rPr>
      <t>TM</t>
    </r>
    <r>
      <rPr>
        <sz val="11"/>
        <rFont val="Gill Sans MT"/>
        <family val="2"/>
      </rPr>
      <t xml:space="preserve"> to assist you in calculating the 
concentration of analyte from raw absorbance data. </t>
    </r>
  </si>
  <si>
    <t>Megazyme Knowledge Base</t>
  </si>
  <si>
    <t>Customer Support</t>
  </si>
  <si>
    <t>K-YBGL 09/19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</si>
</sst>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20" x14ac:knownFonts="1">
    <font>
      <sz val="10"/>
      <name val="Arial"/>
    </font>
    <font>
      <sz val="10"/>
      <name val="Gill Sans MT"/>
      <family val="2"/>
    </font>
    <font>
      <b/>
      <sz val="10"/>
      <name val="Gill Sans MT"/>
      <family val="2"/>
    </font>
    <font>
      <u/>
      <sz val="10"/>
      <color indexed="12"/>
      <name val="Arial"/>
      <family val="2"/>
    </font>
    <font>
      <b/>
      <sz val="20"/>
      <color indexed="17"/>
      <name val="Times New Roman"/>
      <family val="1"/>
    </font>
    <font>
      <b/>
      <sz val="11"/>
      <color indexed="17"/>
      <name val="Times New Roman"/>
      <family val="1"/>
    </font>
    <font>
      <b/>
      <sz val="14"/>
      <name val="Gill Sans MT"/>
      <family val="2"/>
    </font>
    <font>
      <sz val="11"/>
      <name val="Gill Sans MT"/>
      <family val="2"/>
    </font>
    <font>
      <vertAlign val="superscript"/>
      <sz val="11"/>
      <name val="Gill Sans MT"/>
      <family val="2"/>
    </font>
    <font>
      <sz val="11"/>
      <name val="Arial"/>
      <family val="2"/>
    </font>
    <font>
      <b/>
      <sz val="12"/>
      <name val="Gill Sans MT"/>
      <family val="2"/>
    </font>
    <font>
      <sz val="12"/>
      <name val="Gill Sans MT"/>
      <family val="2"/>
    </font>
    <font>
      <b/>
      <sz val="11"/>
      <name val="Gill Sans MT"/>
      <family val="2"/>
    </font>
    <font>
      <u/>
      <sz val="11"/>
      <color indexed="12"/>
      <name val="Arial"/>
      <family val="2"/>
    </font>
    <font>
      <vertAlign val="superscript"/>
      <sz val="12"/>
      <name val="Gill Sans MT"/>
      <family val="2"/>
    </font>
    <font>
      <sz val="10"/>
      <name val="Arial"/>
      <family val="2"/>
    </font>
    <font>
      <b/>
      <sz val="8"/>
      <color indexed="81"/>
      <name val="Tahoma"/>
      <family val="2"/>
    </font>
    <font>
      <b/>
      <sz val="10"/>
      <color indexed="63"/>
      <name val="Gill Sans MT"/>
      <family val="2"/>
    </font>
    <font>
      <sz val="10"/>
      <color indexed="63"/>
      <name val="Gill Sans MT"/>
      <family val="2"/>
    </font>
    <font>
      <b/>
      <sz val="11"/>
      <color indexed="63"/>
      <name val="Gill Sans MT"/>
      <family val="2"/>
    </font>
  </fonts>
  <fills count="7">
    <fill>
      <patternFill patternType="none"/>
    </fill>
    <fill>
      <patternFill patternType="gray125"/>
    </fill>
    <fill>
      <patternFill patternType="solid">
        <fgColor indexed="57"/>
        <bgColor indexed="64"/>
      </patternFill>
    </fill>
    <fill>
      <patternFill patternType="solid">
        <fgColor indexed="9"/>
        <bgColor indexed="64"/>
      </patternFill>
    </fill>
    <fill>
      <patternFill patternType="solid">
        <fgColor indexed="51"/>
        <bgColor indexed="64"/>
      </patternFill>
    </fill>
    <fill>
      <patternFill patternType="solid">
        <fgColor indexed="44"/>
        <bgColor indexed="64"/>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8">
    <xf numFmtId="0" fontId="0" fillId="0" borderId="0" xfId="0"/>
    <xf numFmtId="0" fontId="1" fillId="2" borderId="0" xfId="0" applyFont="1" applyFill="1" applyBorder="1" applyProtection="1"/>
    <xf numFmtId="0" fontId="1" fillId="0" borderId="0" xfId="0" applyFont="1" applyProtection="1"/>
    <xf numFmtId="0" fontId="1" fillId="3" borderId="0" xfId="0" applyFont="1" applyFill="1" applyBorder="1" applyProtection="1"/>
    <xf numFmtId="0" fontId="4" fillId="3" borderId="0" xfId="0" applyFont="1" applyFill="1" applyBorder="1" applyAlignment="1" applyProtection="1">
      <alignment horizontal="left" vertical="top"/>
    </xf>
    <xf numFmtId="0" fontId="1" fillId="3" borderId="0" xfId="0" applyFont="1" applyFill="1" applyProtection="1"/>
    <xf numFmtId="0" fontId="2" fillId="3" borderId="1" xfId="0" applyFont="1" applyFill="1" applyBorder="1" applyAlignment="1" applyProtection="1">
      <alignment horizontal="center" vertical="top" wrapText="1"/>
    </xf>
    <xf numFmtId="0" fontId="1" fillId="2" borderId="0" xfId="0" applyFont="1" applyFill="1" applyBorder="1" applyAlignment="1" applyProtection="1">
      <alignment horizontal="left"/>
    </xf>
    <xf numFmtId="0" fontId="1" fillId="3" borderId="0" xfId="0" applyFont="1" applyFill="1" applyBorder="1" applyAlignment="1" applyProtection="1">
      <alignment horizontal="left"/>
    </xf>
    <xf numFmtId="0" fontId="1" fillId="3" borderId="0" xfId="0" applyFont="1" applyFill="1" applyAlignment="1" applyProtection="1">
      <alignment horizontal="left"/>
    </xf>
    <xf numFmtId="0" fontId="1" fillId="0" borderId="0" xfId="0" applyFont="1" applyAlignment="1" applyProtection="1">
      <alignment horizontal="left"/>
    </xf>
    <xf numFmtId="0" fontId="1" fillId="0" borderId="0" xfId="0" applyFont="1" applyFill="1" applyBorder="1" applyProtection="1"/>
    <xf numFmtId="0" fontId="2" fillId="3" borderId="0" xfId="0" quotePrefix="1" applyFont="1" applyFill="1" applyBorder="1" applyAlignment="1" applyProtection="1">
      <alignment horizontal="center" vertical="top" wrapText="1"/>
    </xf>
    <xf numFmtId="0" fontId="1" fillId="0" borderId="0" xfId="0" applyFont="1" applyBorder="1" applyProtection="1"/>
    <xf numFmtId="164" fontId="1" fillId="3" borderId="0" xfId="0" applyNumberFormat="1" applyFont="1" applyFill="1" applyBorder="1" applyAlignment="1" applyProtection="1">
      <alignment horizontal="left"/>
    </xf>
    <xf numFmtId="164" fontId="1" fillId="3" borderId="0" xfId="0" applyNumberFormat="1" applyFont="1" applyFill="1" applyBorder="1" applyAlignment="1" applyProtection="1">
      <alignment horizontal="right"/>
    </xf>
    <xf numFmtId="0" fontId="1" fillId="2" borderId="0" xfId="0" applyFont="1" applyFill="1" applyBorder="1" applyAlignment="1" applyProtection="1"/>
    <xf numFmtId="0" fontId="1" fillId="0" borderId="0" xfId="0" applyFont="1" applyBorder="1" applyAlignment="1" applyProtection="1"/>
    <xf numFmtId="0" fontId="1" fillId="0" borderId="0" xfId="0" applyFont="1" applyAlignment="1" applyProtection="1"/>
    <xf numFmtId="0" fontId="1" fillId="3" borderId="0" xfId="0" applyFont="1" applyFill="1" applyBorder="1" applyAlignment="1" applyProtection="1">
      <alignment wrapText="1"/>
    </xf>
    <xf numFmtId="0" fontId="1" fillId="3" borderId="0" xfId="0" applyFont="1" applyFill="1" applyAlignment="1" applyProtection="1">
      <alignment wrapText="1"/>
    </xf>
    <xf numFmtId="0" fontId="6" fillId="3" borderId="0" xfId="0" applyFont="1" applyFill="1" applyBorder="1" applyAlignment="1" applyProtection="1">
      <alignment horizontal="left" vertical="top"/>
    </xf>
    <xf numFmtId="164" fontId="7" fillId="3" borderId="0" xfId="0" applyNumberFormat="1" applyFont="1" applyFill="1" applyBorder="1" applyAlignment="1" applyProtection="1">
      <alignment horizontal="right"/>
    </xf>
    <xf numFmtId="0" fontId="7" fillId="3" borderId="0" xfId="0" applyFont="1" applyFill="1" applyBorder="1" applyProtection="1"/>
    <xf numFmtId="0" fontId="7" fillId="3" borderId="0" xfId="0" applyFont="1" applyFill="1" applyBorder="1" applyAlignment="1" applyProtection="1">
      <alignment wrapText="1"/>
    </xf>
    <xf numFmtId="0" fontId="7" fillId="3" borderId="0" xfId="0" applyFont="1" applyFill="1" applyAlignment="1" applyProtection="1">
      <alignment wrapText="1"/>
    </xf>
    <xf numFmtId="0" fontId="7" fillId="3" borderId="0" xfId="0" applyFont="1" applyFill="1" applyAlignment="1" applyProtection="1"/>
    <xf numFmtId="0" fontId="12" fillId="0" borderId="0" xfId="0" applyFont="1" applyAlignment="1" applyProtection="1"/>
    <xf numFmtId="0" fontId="7" fillId="3" borderId="0" xfId="0" applyFont="1" applyFill="1" applyProtection="1"/>
    <xf numFmtId="0" fontId="7" fillId="3" borderId="0" xfId="0" applyFont="1" applyFill="1" applyBorder="1" applyAlignment="1" applyProtection="1"/>
    <xf numFmtId="0" fontId="3" fillId="3" borderId="0" xfId="1" applyFill="1" applyAlignment="1" applyProtection="1">
      <alignment horizontal="right" vertical="top" wrapText="1"/>
    </xf>
    <xf numFmtId="0" fontId="10" fillId="3" borderId="0" xfId="0" applyFont="1" applyFill="1" applyProtection="1"/>
    <xf numFmtId="0" fontId="2" fillId="3" borderId="0" xfId="0" applyFont="1" applyFill="1" applyBorder="1" applyProtection="1"/>
    <xf numFmtId="0" fontId="10" fillId="3" borderId="0" xfId="0" applyFont="1" applyFill="1" applyBorder="1" applyAlignment="1" applyProtection="1">
      <alignment horizontal="left"/>
    </xf>
    <xf numFmtId="0" fontId="12" fillId="3" borderId="0" xfId="0" applyFont="1" applyFill="1" applyProtection="1"/>
    <xf numFmtId="0" fontId="9" fillId="0" borderId="0" xfId="0" applyFont="1" applyAlignment="1" applyProtection="1">
      <alignment wrapText="1"/>
    </xf>
    <xf numFmtId="0" fontId="9" fillId="3" borderId="0" xfId="0" applyFont="1" applyFill="1" applyAlignment="1" applyProtection="1">
      <alignment wrapText="1"/>
    </xf>
    <xf numFmtId="0" fontId="13" fillId="3" borderId="0" xfId="1" applyFont="1" applyFill="1" applyAlignment="1" applyProtection="1"/>
    <xf numFmtId="0" fontId="7" fillId="3" borderId="0" xfId="1" applyFont="1" applyFill="1" applyAlignment="1" applyProtection="1">
      <alignment wrapText="1"/>
    </xf>
    <xf numFmtId="0" fontId="12" fillId="3" borderId="0" xfId="0" applyFont="1" applyFill="1" applyAlignment="1" applyProtection="1"/>
    <xf numFmtId="0" fontId="13" fillId="3" borderId="0" xfId="1" applyFont="1" applyFill="1" applyAlignment="1" applyProtection="1">
      <alignment wrapText="1"/>
    </xf>
    <xf numFmtId="0" fontId="0" fillId="3" borderId="0" xfId="0" applyFill="1" applyAlignment="1" applyProtection="1">
      <alignment wrapText="1"/>
    </xf>
    <xf numFmtId="0" fontId="2" fillId="3" borderId="2" xfId="0" applyFont="1" applyFill="1" applyBorder="1" applyAlignment="1" applyProtection="1">
      <alignment horizontal="center" vertical="top" wrapText="1"/>
    </xf>
    <xf numFmtId="164" fontId="1" fillId="4" borderId="1" xfId="0" applyNumberFormat="1" applyFont="1" applyFill="1" applyBorder="1" applyAlignment="1" applyProtection="1">
      <alignment horizontal="right"/>
      <protection locked="0"/>
    </xf>
    <xf numFmtId="0" fontId="2" fillId="5" borderId="2" xfId="0" applyFont="1" applyFill="1" applyBorder="1" applyAlignment="1" applyProtection="1">
      <alignment horizontal="center" vertical="top" wrapText="1"/>
    </xf>
    <xf numFmtId="0" fontId="2" fillId="2" borderId="0" xfId="0" applyFont="1" applyFill="1" applyBorder="1" applyAlignment="1" applyProtection="1">
      <alignment horizontal="center" vertical="top" wrapText="1"/>
    </xf>
    <xf numFmtId="0" fontId="1" fillId="3" borderId="0" xfId="0" applyFont="1" applyFill="1" applyBorder="1" applyAlignment="1" applyProtection="1">
      <alignment horizontal="center"/>
    </xf>
    <xf numFmtId="0" fontId="1" fillId="2" borderId="0" xfId="0" applyFont="1" applyFill="1" applyBorder="1" applyAlignment="1" applyProtection="1">
      <alignment horizontal="center"/>
    </xf>
    <xf numFmtId="0" fontId="1" fillId="3" borderId="1" xfId="0" applyFont="1" applyFill="1" applyBorder="1" applyAlignment="1" applyProtection="1">
      <alignment horizontal="center"/>
    </xf>
    <xf numFmtId="16" fontId="1" fillId="2" borderId="0" xfId="0" applyNumberFormat="1" applyFont="1" applyFill="1" applyBorder="1" applyProtection="1"/>
    <xf numFmtId="164" fontId="1" fillId="2" borderId="0" xfId="0" applyNumberFormat="1" applyFont="1" applyFill="1" applyBorder="1" applyProtection="1"/>
    <xf numFmtId="0" fontId="17" fillId="3" borderId="2" xfId="0" applyFont="1" applyFill="1" applyBorder="1" applyAlignment="1" applyProtection="1">
      <alignment horizontal="center" vertical="top" wrapText="1"/>
    </xf>
    <xf numFmtId="164" fontId="1" fillId="3" borderId="0" xfId="0" applyNumberFormat="1" applyFont="1" applyFill="1" applyBorder="1" applyProtection="1"/>
    <xf numFmtId="0" fontId="1" fillId="2" borderId="0" xfId="0" applyFont="1" applyFill="1" applyProtection="1"/>
    <xf numFmtId="0" fontId="1" fillId="4" borderId="3" xfId="0" applyFont="1" applyFill="1" applyBorder="1" applyProtection="1">
      <protection locked="0"/>
    </xf>
    <xf numFmtId="164" fontId="1" fillId="4" borderId="3" xfId="0" applyNumberFormat="1" applyFont="1" applyFill="1" applyBorder="1" applyProtection="1">
      <protection locked="0"/>
    </xf>
    <xf numFmtId="164" fontId="1" fillId="3" borderId="3" xfId="0" applyNumberFormat="1" applyFont="1" applyFill="1" applyBorder="1" applyProtection="1"/>
    <xf numFmtId="0" fontId="18" fillId="4" borderId="3" xfId="0" applyFont="1" applyFill="1" applyBorder="1" applyProtection="1">
      <protection locked="0"/>
    </xf>
    <xf numFmtId="0" fontId="1" fillId="4" borderId="4" xfId="0" applyFont="1" applyFill="1" applyBorder="1" applyProtection="1">
      <protection locked="0"/>
    </xf>
    <xf numFmtId="0" fontId="18" fillId="4" borderId="4" xfId="0" applyFont="1" applyFill="1" applyBorder="1" applyProtection="1">
      <protection locked="0"/>
    </xf>
    <xf numFmtId="164" fontId="1" fillId="4" borderId="4" xfId="0" applyNumberFormat="1" applyFont="1" applyFill="1" applyBorder="1" applyProtection="1">
      <protection locked="0"/>
    </xf>
    <xf numFmtId="0" fontId="1" fillId="4" borderId="5" xfId="0" applyFont="1" applyFill="1" applyBorder="1" applyProtection="1">
      <protection locked="0"/>
    </xf>
    <xf numFmtId="164" fontId="1" fillId="3" borderId="5" xfId="0" applyNumberFormat="1" applyFont="1" applyFill="1" applyBorder="1" applyProtection="1"/>
    <xf numFmtId="164" fontId="18" fillId="4" borderId="6" xfId="0" applyNumberFormat="1" applyFont="1" applyFill="1" applyBorder="1" applyAlignment="1" applyProtection="1">
      <alignment horizontal="right"/>
    </xf>
    <xf numFmtId="0" fontId="18" fillId="3" borderId="0" xfId="0" applyFont="1" applyFill="1" applyBorder="1" applyAlignment="1" applyProtection="1">
      <alignment horizontal="left"/>
    </xf>
    <xf numFmtId="0" fontId="17" fillId="3" borderId="1" xfId="0" applyFont="1" applyFill="1" applyBorder="1" applyAlignment="1" applyProtection="1">
      <alignment horizontal="center" vertical="top" wrapText="1"/>
    </xf>
    <xf numFmtId="164" fontId="1" fillId="3" borderId="1" xfId="0" applyNumberFormat="1" applyFont="1" applyFill="1" applyBorder="1" applyProtection="1"/>
    <xf numFmtId="0" fontId="15" fillId="0" borderId="0" xfId="0" applyFont="1" applyBorder="1" applyAlignment="1" applyProtection="1">
      <alignment horizontal="left"/>
    </xf>
    <xf numFmtId="0" fontId="1" fillId="3" borderId="1" xfId="0" applyFont="1" applyFill="1" applyBorder="1" applyAlignment="1" applyProtection="1"/>
    <xf numFmtId="164" fontId="1" fillId="4" borderId="1" xfId="0" applyNumberFormat="1" applyFont="1" applyFill="1" applyBorder="1" applyAlignment="1" applyProtection="1">
      <alignment horizontal="right"/>
    </xf>
    <xf numFmtId="164" fontId="1" fillId="3" borderId="1" xfId="0" applyNumberFormat="1" applyFont="1" applyFill="1" applyBorder="1" applyAlignment="1" applyProtection="1">
      <alignment horizontal="right"/>
    </xf>
    <xf numFmtId="164" fontId="1" fillId="5" borderId="1" xfId="0" applyNumberFormat="1" applyFont="1" applyFill="1" applyBorder="1" applyProtection="1"/>
    <xf numFmtId="164" fontId="1" fillId="3" borderId="0" xfId="0" applyNumberFormat="1" applyFont="1" applyFill="1" applyProtection="1"/>
    <xf numFmtId="0" fontId="1" fillId="0" borderId="0" xfId="0" applyFont="1" applyFill="1" applyProtection="1"/>
    <xf numFmtId="0" fontId="2" fillId="3" borderId="1" xfId="0" applyFont="1" applyFill="1" applyBorder="1" applyAlignment="1" applyProtection="1">
      <alignment horizontal="left" vertical="top" wrapText="1"/>
    </xf>
    <xf numFmtId="0" fontId="17" fillId="3" borderId="1" xfId="0" applyFont="1" applyFill="1" applyBorder="1" applyAlignment="1" applyProtection="1">
      <alignment horizontal="left" vertical="top" wrapText="1"/>
    </xf>
    <xf numFmtId="0" fontId="2" fillId="3" borderId="6" xfId="0" applyFont="1" applyFill="1" applyBorder="1" applyAlignment="1" applyProtection="1">
      <alignment horizontal="center" vertical="top" wrapText="1"/>
    </xf>
    <xf numFmtId="0" fontId="1" fillId="4" borderId="1" xfId="0" applyFont="1" applyFill="1" applyBorder="1" applyProtection="1"/>
    <xf numFmtId="0" fontId="17" fillId="4" borderId="1" xfId="0" applyFont="1" applyFill="1" applyBorder="1" applyProtection="1"/>
    <xf numFmtId="164" fontId="1" fillId="4" borderId="1" xfId="0" applyNumberFormat="1" applyFont="1" applyFill="1" applyBorder="1" applyProtection="1"/>
    <xf numFmtId="0" fontId="18" fillId="4" borderId="1" xfId="0" applyFont="1" applyFill="1" applyBorder="1" applyProtection="1"/>
    <xf numFmtId="0" fontId="1" fillId="2" borderId="0" xfId="0" applyFont="1" applyFill="1" applyAlignment="1" applyProtection="1">
      <alignment horizontal="left" vertical="top" wrapText="1"/>
    </xf>
    <xf numFmtId="0" fontId="1" fillId="2" borderId="0" xfId="0" applyFont="1" applyFill="1" applyBorder="1" applyAlignment="1" applyProtection="1">
      <alignment horizontal="left" vertical="top" wrapText="1"/>
    </xf>
    <xf numFmtId="0" fontId="1" fillId="3" borderId="0" xfId="0" applyFont="1" applyFill="1" applyBorder="1" applyAlignment="1" applyProtection="1">
      <alignment horizontal="left" vertical="top" wrapText="1"/>
    </xf>
    <xf numFmtId="0" fontId="2" fillId="3" borderId="2" xfId="0" applyFont="1" applyFill="1" applyBorder="1" applyAlignment="1" applyProtection="1">
      <alignment horizontal="left" vertical="top" wrapText="1"/>
    </xf>
    <xf numFmtId="0" fontId="1" fillId="5" borderId="7" xfId="0" applyFont="1" applyFill="1" applyBorder="1" applyAlignment="1" applyProtection="1">
      <alignment horizontal="center" vertical="top" wrapText="1"/>
    </xf>
    <xf numFmtId="0" fontId="2" fillId="3" borderId="0" xfId="0" applyFont="1" applyFill="1" applyBorder="1" applyAlignment="1" applyProtection="1">
      <alignment horizontal="left" vertical="top" wrapText="1"/>
    </xf>
    <xf numFmtId="0" fontId="2" fillId="3" borderId="7" xfId="0" applyFont="1" applyFill="1" applyBorder="1" applyAlignment="1" applyProtection="1">
      <alignment horizontal="left" vertical="top" wrapText="1"/>
    </xf>
    <xf numFmtId="0" fontId="2" fillId="3" borderId="8" xfId="0" applyFont="1" applyFill="1" applyBorder="1" applyAlignment="1" applyProtection="1">
      <alignment horizontal="left" vertical="top" wrapText="1"/>
    </xf>
    <xf numFmtId="0" fontId="19" fillId="3" borderId="0" xfId="0" applyFont="1" applyFill="1" applyAlignment="1" applyProtection="1"/>
    <xf numFmtId="164" fontId="1" fillId="5" borderId="3" xfId="0" applyNumberFormat="1" applyFont="1" applyFill="1" applyBorder="1" applyProtection="1"/>
    <xf numFmtId="0" fontId="1" fillId="5" borderId="3" xfId="0" applyFont="1" applyFill="1" applyBorder="1" applyProtection="1"/>
    <xf numFmtId="164" fontId="1" fillId="5" borderId="4" xfId="0" applyNumberFormat="1" applyFont="1" applyFill="1" applyBorder="1" applyProtection="1"/>
    <xf numFmtId="0" fontId="1" fillId="5" borderId="4" xfId="0" applyFont="1" applyFill="1" applyBorder="1" applyProtection="1"/>
    <xf numFmtId="164" fontId="18" fillId="4" borderId="6" xfId="0" applyNumberFormat="1" applyFont="1" applyFill="1" applyBorder="1" applyAlignment="1" applyProtection="1">
      <alignment horizontal="right"/>
      <protection locked="0"/>
    </xf>
    <xf numFmtId="0" fontId="1" fillId="0" borderId="0" xfId="0" applyFont="1" applyProtection="1">
      <protection locked="0"/>
    </xf>
    <xf numFmtId="0" fontId="17" fillId="3" borderId="3" xfId="0" applyFont="1" applyFill="1" applyBorder="1" applyProtection="1"/>
    <xf numFmtId="0" fontId="18" fillId="3" borderId="4" xfId="0" applyFont="1" applyFill="1" applyBorder="1" applyProtection="1"/>
    <xf numFmtId="0" fontId="18" fillId="3" borderId="5" xfId="0" applyFont="1" applyFill="1" applyBorder="1" applyProtection="1"/>
    <xf numFmtId="0" fontId="18" fillId="5" borderId="5" xfId="0" applyFont="1" applyFill="1" applyBorder="1" applyProtection="1"/>
    <xf numFmtId="164" fontId="18" fillId="4" borderId="1" xfId="0" applyNumberFormat="1" applyFont="1" applyFill="1" applyBorder="1" applyAlignment="1" applyProtection="1">
      <alignment horizontal="right"/>
      <protection locked="0"/>
    </xf>
    <xf numFmtId="164" fontId="18" fillId="4" borderId="3" xfId="0" applyNumberFormat="1" applyFont="1" applyFill="1" applyBorder="1" applyProtection="1">
      <protection locked="0"/>
    </xf>
    <xf numFmtId="164" fontId="18" fillId="4" borderId="4" xfId="0" applyNumberFormat="1" applyFont="1" applyFill="1" applyBorder="1" applyProtection="1">
      <protection locked="0"/>
    </xf>
    <xf numFmtId="0" fontId="0" fillId="0" borderId="9" xfId="0" applyBorder="1" applyAlignment="1">
      <alignment horizontal="center" vertical="top" wrapText="1"/>
    </xf>
    <xf numFmtId="0" fontId="17" fillId="5" borderId="1" xfId="0" applyFont="1" applyFill="1" applyBorder="1" applyAlignment="1" applyProtection="1">
      <alignment horizontal="center" vertical="top" wrapText="1"/>
    </xf>
    <xf numFmtId="164" fontId="1" fillId="5" borderId="5" xfId="0" applyNumberFormat="1" applyFont="1" applyFill="1" applyBorder="1" applyProtection="1"/>
    <xf numFmtId="0" fontId="17" fillId="5" borderId="2" xfId="0" applyFont="1" applyFill="1" applyBorder="1" applyAlignment="1" applyProtection="1">
      <alignment horizontal="center" vertical="top" wrapText="1"/>
    </xf>
    <xf numFmtId="0" fontId="1" fillId="6" borderId="1" xfId="0" applyFont="1" applyFill="1" applyBorder="1" applyAlignment="1" applyProtection="1">
      <alignment horizontal="center"/>
    </xf>
    <xf numFmtId="164" fontId="18" fillId="6" borderId="6" xfId="0" applyNumberFormat="1" applyFont="1" applyFill="1" applyBorder="1" applyAlignment="1" applyProtection="1">
      <alignment horizontal="right"/>
      <protection locked="0"/>
    </xf>
    <xf numFmtId="0" fontId="2" fillId="3" borderId="6" xfId="0" applyFont="1" applyFill="1" applyBorder="1" applyAlignment="1" applyProtection="1">
      <alignment horizontal="center" vertical="top" wrapText="1"/>
    </xf>
    <xf numFmtId="0" fontId="0" fillId="0" borderId="10" xfId="0" applyBorder="1" applyAlignment="1" applyProtection="1">
      <alignment horizontal="center" vertical="top" wrapText="1"/>
    </xf>
    <xf numFmtId="0" fontId="0" fillId="0" borderId="9" xfId="0" applyBorder="1" applyAlignment="1" applyProtection="1">
      <alignment horizontal="center" vertical="top" wrapText="1"/>
    </xf>
    <xf numFmtId="0" fontId="7" fillId="3" borderId="0" xfId="0" applyFont="1" applyFill="1" applyAlignment="1" applyProtection="1">
      <alignment vertical="top" wrapText="1"/>
    </xf>
    <xf numFmtId="0" fontId="0" fillId="0" borderId="0" xfId="0" applyAlignment="1" applyProtection="1"/>
    <xf numFmtId="0" fontId="9" fillId="0" borderId="0" xfId="0" applyFont="1" applyProtection="1"/>
    <xf numFmtId="164" fontId="1" fillId="4" borderId="6" xfId="0" applyNumberFormat="1" applyFont="1" applyFill="1" applyBorder="1" applyAlignment="1" applyProtection="1">
      <alignment horizontal="left"/>
    </xf>
    <xf numFmtId="0" fontId="0" fillId="0" borderId="10" xfId="0" applyBorder="1" applyAlignment="1" applyProtection="1">
      <alignment horizontal="left"/>
    </xf>
    <xf numFmtId="0" fontId="0" fillId="0" borderId="9" xfId="0" applyBorder="1" applyAlignment="1" applyProtection="1">
      <alignment horizontal="left"/>
    </xf>
    <xf numFmtId="0" fontId="17" fillId="3" borderId="1" xfId="0" applyFont="1" applyFill="1" applyBorder="1" applyAlignment="1" applyProtection="1">
      <alignment horizontal="center" vertical="top" wrapText="1"/>
    </xf>
    <xf numFmtId="0" fontId="0" fillId="0" borderId="1" xfId="0" applyBorder="1" applyAlignment="1" applyProtection="1">
      <alignment wrapText="1"/>
    </xf>
    <xf numFmtId="164" fontId="1" fillId="4" borderId="6" xfId="0" applyNumberFormat="1" applyFont="1" applyFill="1" applyBorder="1" applyAlignment="1" applyProtection="1">
      <alignment horizontal="left"/>
      <protection locked="0"/>
    </xf>
    <xf numFmtId="0" fontId="0" fillId="0" borderId="10" xfId="0" applyBorder="1" applyAlignment="1" applyProtection="1">
      <alignment horizontal="left"/>
      <protection locked="0"/>
    </xf>
    <xf numFmtId="0" fontId="0" fillId="0" borderId="9" xfId="0" applyBorder="1" applyAlignment="1" applyProtection="1">
      <alignment horizontal="left"/>
      <protection locked="0"/>
    </xf>
    <xf numFmtId="0" fontId="0" fillId="0" borderId="10" xfId="0" applyBorder="1" applyAlignment="1">
      <alignment horizontal="center" vertical="top" wrapText="1"/>
    </xf>
    <xf numFmtId="0" fontId="0" fillId="0" borderId="9" xfId="0" applyBorder="1" applyAlignment="1">
      <alignment horizontal="center" vertical="top" wrapText="1"/>
    </xf>
    <xf numFmtId="0" fontId="1" fillId="3" borderId="2" xfId="0" applyFont="1" applyFill="1" applyBorder="1" applyAlignment="1" applyProtection="1">
      <alignment horizontal="center" vertical="center"/>
    </xf>
    <xf numFmtId="0" fontId="1" fillId="3" borderId="11" xfId="0" applyFont="1" applyFill="1" applyBorder="1" applyAlignment="1" applyProtection="1">
      <alignment horizontal="center" vertical="center"/>
    </xf>
    <xf numFmtId="0" fontId="1" fillId="3" borderId="12" xfId="0" applyFont="1" applyFill="1" applyBorder="1" applyAlignment="1" applyProtection="1">
      <alignment horizontal="center" vertical="center"/>
    </xf>
  </cellXfs>
  <cellStyles count="2">
    <cellStyle name="Lien hypertexte"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CFF99"/>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EFA9"/>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3" Type="http://schemas.openxmlformats.org/officeDocument/2006/relationships/hyperlink" Target="#MegaCalc!A1"/><Relationship Id="rId4" Type="http://schemas.openxmlformats.org/officeDocument/2006/relationships/hyperlink" Target="#Instructions!A1"/><Relationship Id="rId1" Type="http://schemas.openxmlformats.org/officeDocument/2006/relationships/image" Target="../media/image1.png"/><Relationship Id="rId2" Type="http://schemas.openxmlformats.org/officeDocument/2006/relationships/hyperlink" Target="#Contact_us"/></Relationships>
</file>

<file path=xl/drawings/_rels/drawing2.xml.rels><?xml version="1.0" encoding="UTF-8" standalone="yes"?>
<Relationships xmlns="http://schemas.openxmlformats.org/package/2006/relationships"><Relationship Id="rId3" Type="http://schemas.openxmlformats.org/officeDocument/2006/relationships/hyperlink" Target="#Contact_us"/><Relationship Id="rId4" Type="http://schemas.openxmlformats.org/officeDocument/2006/relationships/hyperlink" Target="#MegaCalc!A1"/><Relationship Id="rId1" Type="http://schemas.openxmlformats.org/officeDocument/2006/relationships/image" Target="../media/image2.png"/><Relationship Id="rId2" Type="http://schemas.openxmlformats.org/officeDocument/2006/relationships/hyperlink" Target="#Instructions!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523</xdr:rowOff>
    </xdr:from>
    <xdr:to>
      <xdr:col>16</xdr:col>
      <xdr:colOff>0</xdr:colOff>
      <xdr:row>5</xdr:row>
      <xdr:rowOff>123302</xdr:rowOff>
    </xdr:to>
    <xdr:pic>
      <xdr:nvPicPr>
        <xdr:cNvPr id="6417" name="Picture 80">
          <a:extLst>
            <a:ext uri="{FF2B5EF4-FFF2-40B4-BE49-F238E27FC236}">
              <a16:creationId xmlns:a16="http://schemas.microsoft.com/office/drawing/2014/main" xmlns="" id="{BD878047-8B46-4937-8984-0E89B3D7BB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14300" y="95773"/>
          <a:ext cx="8267700" cy="13419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133350</xdr:colOff>
      <xdr:row>13</xdr:row>
      <xdr:rowOff>238125</xdr:rowOff>
    </xdr:from>
    <xdr:to>
      <xdr:col>4</xdr:col>
      <xdr:colOff>133350</xdr:colOff>
      <xdr:row>14</xdr:row>
      <xdr:rowOff>28575</xdr:rowOff>
    </xdr:to>
    <xdr:sp macro="" textlink="">
      <xdr:nvSpPr>
        <xdr:cNvPr id="6418" name="Line 10">
          <a:extLst>
            <a:ext uri="{FF2B5EF4-FFF2-40B4-BE49-F238E27FC236}">
              <a16:creationId xmlns:a16="http://schemas.microsoft.com/office/drawing/2014/main" xmlns="" id="{94A7BD87-5F81-4A25-81AD-A3E9B1B4C743}"/>
            </a:ext>
          </a:extLst>
        </xdr:cNvPr>
        <xdr:cNvSpPr>
          <a:spLocks noChangeShapeType="1"/>
        </xdr:cNvSpPr>
      </xdr:nvSpPr>
      <xdr:spPr bwMode="auto">
        <a:xfrm>
          <a:off x="1466850" y="4476750"/>
          <a:ext cx="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3</xdr:col>
      <xdr:colOff>0</xdr:colOff>
      <xdr:row>12</xdr:row>
      <xdr:rowOff>104775</xdr:rowOff>
    </xdr:from>
    <xdr:to>
      <xdr:col>6</xdr:col>
      <xdr:colOff>276225</xdr:colOff>
      <xdr:row>13</xdr:row>
      <xdr:rowOff>238125</xdr:rowOff>
    </xdr:to>
    <xdr:sp macro="" textlink="">
      <xdr:nvSpPr>
        <xdr:cNvPr id="6152" name="Rectangle 8">
          <a:extLst>
            <a:ext uri="{FF2B5EF4-FFF2-40B4-BE49-F238E27FC236}">
              <a16:creationId xmlns:a16="http://schemas.microsoft.com/office/drawing/2014/main" xmlns="" id="{F30339FD-FA20-43DC-AE59-2C683DF27158}"/>
            </a:ext>
          </a:extLst>
        </xdr:cNvPr>
        <xdr:cNvSpPr>
          <a:spLocks noChangeArrowheads="1"/>
        </xdr:cNvSpPr>
      </xdr:nvSpPr>
      <xdr:spPr bwMode="auto">
        <a:xfrm>
          <a:off x="219075" y="4152900"/>
          <a:ext cx="3000375" cy="323850"/>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GB" sz="1100" b="1" i="0" u="none" strike="noStrike" baseline="0">
              <a:solidFill>
                <a:srgbClr val="000000"/>
              </a:solidFill>
              <a:latin typeface="Gill Sans MT"/>
            </a:rPr>
            <a:t>1. Enter sample details</a:t>
          </a:r>
        </a:p>
      </xdr:txBody>
    </xdr:sp>
    <xdr:clientData/>
  </xdr:twoCellAnchor>
  <xdr:twoCellAnchor editAs="oneCell">
    <xdr:from>
      <xdr:col>4</xdr:col>
      <xdr:colOff>428625</xdr:colOff>
      <xdr:row>25</xdr:row>
      <xdr:rowOff>104775</xdr:rowOff>
    </xdr:from>
    <xdr:to>
      <xdr:col>5</xdr:col>
      <xdr:colOff>257175</xdr:colOff>
      <xdr:row>30</xdr:row>
      <xdr:rowOff>161925</xdr:rowOff>
    </xdr:to>
    <xdr:sp macro="" textlink="">
      <xdr:nvSpPr>
        <xdr:cNvPr id="6420" name="Line 12">
          <a:extLst>
            <a:ext uri="{FF2B5EF4-FFF2-40B4-BE49-F238E27FC236}">
              <a16:creationId xmlns:a16="http://schemas.microsoft.com/office/drawing/2014/main" xmlns="" id="{5EAE4944-715A-4E68-884F-64CE62A178AB}"/>
            </a:ext>
          </a:extLst>
        </xdr:cNvPr>
        <xdr:cNvSpPr>
          <a:spLocks noChangeShapeType="1"/>
        </xdr:cNvSpPr>
      </xdr:nvSpPr>
      <xdr:spPr bwMode="auto">
        <a:xfrm flipV="1">
          <a:off x="1762125" y="7772400"/>
          <a:ext cx="714375" cy="1162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5</xdr:col>
      <xdr:colOff>466725</xdr:colOff>
      <xdr:row>14</xdr:row>
      <xdr:rowOff>104775</xdr:rowOff>
    </xdr:from>
    <xdr:to>
      <xdr:col>10</xdr:col>
      <xdr:colOff>9525</xdr:colOff>
      <xdr:row>18</xdr:row>
      <xdr:rowOff>104775</xdr:rowOff>
    </xdr:to>
    <xdr:sp macro="" textlink="">
      <xdr:nvSpPr>
        <xdr:cNvPr id="6421" name="Line 14">
          <a:extLst>
            <a:ext uri="{FF2B5EF4-FFF2-40B4-BE49-F238E27FC236}">
              <a16:creationId xmlns:a16="http://schemas.microsoft.com/office/drawing/2014/main" xmlns="" id="{4147849E-563A-4E30-95A8-20EE65DAEAD6}"/>
            </a:ext>
          </a:extLst>
        </xdr:cNvPr>
        <xdr:cNvSpPr>
          <a:spLocks noChangeShapeType="1"/>
        </xdr:cNvSpPr>
      </xdr:nvSpPr>
      <xdr:spPr bwMode="auto">
        <a:xfrm flipH="1">
          <a:off x="2686050" y="4924425"/>
          <a:ext cx="3095625" cy="876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15</xdr:col>
      <xdr:colOff>0</xdr:colOff>
      <xdr:row>28</xdr:row>
      <xdr:rowOff>57150</xdr:rowOff>
    </xdr:from>
    <xdr:to>
      <xdr:col>15</xdr:col>
      <xdr:colOff>0</xdr:colOff>
      <xdr:row>33</xdr:row>
      <xdr:rowOff>19050</xdr:rowOff>
    </xdr:to>
    <xdr:sp macro="" textlink="">
      <xdr:nvSpPr>
        <xdr:cNvPr id="6160" name="Rectangle 16">
          <a:extLst>
            <a:ext uri="{FF2B5EF4-FFF2-40B4-BE49-F238E27FC236}">
              <a16:creationId xmlns:a16="http://schemas.microsoft.com/office/drawing/2014/main" xmlns="" id="{656621F7-0DE5-492E-A5CF-CDC625D15B69}"/>
            </a:ext>
          </a:extLst>
        </xdr:cNvPr>
        <xdr:cNvSpPr>
          <a:spLocks noChangeArrowheads="1"/>
        </xdr:cNvSpPr>
      </xdr:nvSpPr>
      <xdr:spPr bwMode="auto">
        <a:xfrm>
          <a:off x="8334375" y="8448675"/>
          <a:ext cx="0" cy="914400"/>
        </a:xfrm>
        <a:prstGeom prst="rect">
          <a:avLst/>
        </a:prstGeom>
        <a:solidFill>
          <a:srgbClr xmlns:mc="http://schemas.openxmlformats.org/markup-compatibility/2006" xmlns:a14="http://schemas.microsoft.com/office/drawing/2010/main" val="FFEFA9" mc:Ignorable="a14" a14:legacySpreadsheetColorIndex="5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000" tIns="36000" rIns="36000" bIns="36000" anchor="t" upright="1"/>
        <a:lstStyle/>
        <a:p>
          <a:pPr algn="l" rtl="0">
            <a:defRPr sz="1000"/>
          </a:pPr>
          <a:r>
            <a:rPr lang="en-GB" sz="1000" b="1" i="0" u="none" strike="noStrike" baseline="0">
              <a:solidFill>
                <a:srgbClr val="000000"/>
              </a:solidFill>
              <a:latin typeface="Gill Sans MT"/>
            </a:rPr>
            <a:t>5. Adjust sample volume </a:t>
          </a:r>
        </a:p>
        <a:p>
          <a:pPr algn="l" rtl="0">
            <a:defRPr sz="1000"/>
          </a:pPr>
          <a:r>
            <a:rPr lang="en-GB" sz="1000" b="0" i="0" u="none" strike="noStrike" baseline="0">
              <a:solidFill>
                <a:srgbClr val="000000"/>
              </a:solidFill>
              <a:latin typeface="Gill Sans MT"/>
            </a:rPr>
            <a:t>If a sample volume other than 0.1 mL is used, then enter the actual volume used.</a:t>
          </a:r>
        </a:p>
      </xdr:txBody>
    </xdr:sp>
    <xdr:clientData/>
  </xdr:twoCellAnchor>
  <xdr:twoCellAnchor editAs="oneCell">
    <xdr:from>
      <xdr:col>15</xdr:col>
      <xdr:colOff>0</xdr:colOff>
      <xdr:row>18</xdr:row>
      <xdr:rowOff>133350</xdr:rowOff>
    </xdr:from>
    <xdr:to>
      <xdr:col>15</xdr:col>
      <xdr:colOff>0</xdr:colOff>
      <xdr:row>26</xdr:row>
      <xdr:rowOff>257175</xdr:rowOff>
    </xdr:to>
    <xdr:sp macro="" textlink="">
      <xdr:nvSpPr>
        <xdr:cNvPr id="6162" name="Rectangle 18">
          <a:extLst>
            <a:ext uri="{FF2B5EF4-FFF2-40B4-BE49-F238E27FC236}">
              <a16:creationId xmlns:a16="http://schemas.microsoft.com/office/drawing/2014/main" xmlns="" id="{FF8E9D99-0B4A-4704-AA70-E591E2189F9F}"/>
            </a:ext>
          </a:extLst>
        </xdr:cNvPr>
        <xdr:cNvSpPr>
          <a:spLocks noChangeArrowheads="1"/>
        </xdr:cNvSpPr>
      </xdr:nvSpPr>
      <xdr:spPr bwMode="auto">
        <a:xfrm>
          <a:off x="8334375" y="5829300"/>
          <a:ext cx="0" cy="2362200"/>
        </a:xfrm>
        <a:prstGeom prst="rect">
          <a:avLst/>
        </a:prstGeom>
        <a:solidFill>
          <a:srgbClr xmlns:mc="http://schemas.openxmlformats.org/markup-compatibility/2006" xmlns:a14="http://schemas.microsoft.com/office/drawing/2010/main" val="FFEFA9" mc:Ignorable="a14" a14:legacySpreadsheetColorIndex="5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000" tIns="36000" rIns="36000" bIns="36000" anchor="t" upright="1"/>
        <a:lstStyle/>
        <a:p>
          <a:pPr algn="l" rtl="0">
            <a:defRPr sz="1000"/>
          </a:pPr>
          <a:r>
            <a:rPr lang="en-GB" sz="1000" b="1" i="0" u="none" strike="noStrike" baseline="0">
              <a:solidFill>
                <a:srgbClr val="000000"/>
              </a:solidFill>
              <a:latin typeface="Gill Sans MT"/>
            </a:rPr>
            <a:t>6. Adjust sample dilution </a:t>
          </a:r>
        </a:p>
        <a:p>
          <a:pPr algn="l" rtl="0">
            <a:defRPr sz="1000"/>
          </a:pPr>
          <a:r>
            <a:rPr lang="en-GB" sz="1000" b="0" i="0" u="none" strike="noStrike" baseline="0">
              <a:solidFill>
                <a:srgbClr val="000000"/>
              </a:solidFill>
              <a:latin typeface="Gill Sans MT"/>
            </a:rPr>
            <a:t>If samples are diluted before assay, enter the dilution factor (e.g. 10 for 10-fold).</a:t>
          </a:r>
        </a:p>
      </xdr:txBody>
    </xdr:sp>
    <xdr:clientData/>
  </xdr:twoCellAnchor>
  <xdr:twoCellAnchor editAs="oneCell">
    <xdr:from>
      <xdr:col>15</xdr:col>
      <xdr:colOff>0</xdr:colOff>
      <xdr:row>7</xdr:row>
      <xdr:rowOff>47625</xdr:rowOff>
    </xdr:from>
    <xdr:to>
      <xdr:col>15</xdr:col>
      <xdr:colOff>0</xdr:colOff>
      <xdr:row>7</xdr:row>
      <xdr:rowOff>257175</xdr:rowOff>
    </xdr:to>
    <xdr:sp macro="" textlink="">
      <xdr:nvSpPr>
        <xdr:cNvPr id="6181" name="Text Box 37">
          <a:hlinkClick xmlns:r="http://schemas.openxmlformats.org/officeDocument/2006/relationships" r:id="rId2"/>
          <a:extLst>
            <a:ext uri="{FF2B5EF4-FFF2-40B4-BE49-F238E27FC236}">
              <a16:creationId xmlns:a16="http://schemas.microsoft.com/office/drawing/2014/main" xmlns="" id="{C8107674-17B6-4A5C-946D-A752975250E1}"/>
            </a:ext>
          </a:extLst>
        </xdr:cNvPr>
        <xdr:cNvSpPr txBox="1">
          <a:spLocks noChangeArrowheads="1"/>
        </xdr:cNvSpPr>
      </xdr:nvSpPr>
      <xdr:spPr bwMode="auto">
        <a:xfrm>
          <a:off x="8334375" y="1943100"/>
          <a:ext cx="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GB" sz="1000" b="0" i="0" u="sng" strike="noStrike" baseline="0">
              <a:solidFill>
                <a:srgbClr val="0000FF"/>
              </a:solidFill>
              <a:latin typeface="Arial"/>
              <a:cs typeface="Arial"/>
            </a:rPr>
            <a:t>Contact Us</a:t>
          </a:r>
        </a:p>
      </xdr:txBody>
    </xdr:sp>
    <xdr:clientData fPrintsWithSheet="0"/>
  </xdr:twoCellAnchor>
  <xdr:twoCellAnchor editAs="oneCell">
    <xdr:from>
      <xdr:col>15</xdr:col>
      <xdr:colOff>0</xdr:colOff>
      <xdr:row>7</xdr:row>
      <xdr:rowOff>104775</xdr:rowOff>
    </xdr:from>
    <xdr:to>
      <xdr:col>15</xdr:col>
      <xdr:colOff>0</xdr:colOff>
      <xdr:row>7</xdr:row>
      <xdr:rowOff>104775</xdr:rowOff>
    </xdr:to>
    <xdr:sp macro="" textlink="">
      <xdr:nvSpPr>
        <xdr:cNvPr id="6425" name="Line 38">
          <a:extLst>
            <a:ext uri="{FF2B5EF4-FFF2-40B4-BE49-F238E27FC236}">
              <a16:creationId xmlns:a16="http://schemas.microsoft.com/office/drawing/2014/main" xmlns="" id="{04EEEC41-9F3B-4818-B7D3-044D4D2E6C83}"/>
            </a:ext>
          </a:extLst>
        </xdr:cNvPr>
        <xdr:cNvSpPr>
          <a:spLocks noChangeShapeType="1"/>
        </xdr:cNvSpPr>
      </xdr:nvSpPr>
      <xdr:spPr bwMode="auto">
        <a:xfrm>
          <a:off x="8334375" y="200025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editAs="oneCell">
    <xdr:from>
      <xdr:col>15</xdr:col>
      <xdr:colOff>0</xdr:colOff>
      <xdr:row>7</xdr:row>
      <xdr:rowOff>104775</xdr:rowOff>
    </xdr:from>
    <xdr:to>
      <xdr:col>15</xdr:col>
      <xdr:colOff>0</xdr:colOff>
      <xdr:row>7</xdr:row>
      <xdr:rowOff>104775</xdr:rowOff>
    </xdr:to>
    <xdr:sp macro="" textlink="">
      <xdr:nvSpPr>
        <xdr:cNvPr id="6426" name="Line 39">
          <a:extLst>
            <a:ext uri="{FF2B5EF4-FFF2-40B4-BE49-F238E27FC236}">
              <a16:creationId xmlns:a16="http://schemas.microsoft.com/office/drawing/2014/main" xmlns="" id="{4BD6CCD3-B9C6-4039-B200-EFE1D4A51F00}"/>
            </a:ext>
          </a:extLst>
        </xdr:cNvPr>
        <xdr:cNvSpPr>
          <a:spLocks noChangeShapeType="1"/>
        </xdr:cNvSpPr>
      </xdr:nvSpPr>
      <xdr:spPr bwMode="auto">
        <a:xfrm flipH="1">
          <a:off x="8334375" y="200025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editAs="oneCell">
    <xdr:from>
      <xdr:col>15</xdr:col>
      <xdr:colOff>0</xdr:colOff>
      <xdr:row>7</xdr:row>
      <xdr:rowOff>104775</xdr:rowOff>
    </xdr:from>
    <xdr:to>
      <xdr:col>15</xdr:col>
      <xdr:colOff>0</xdr:colOff>
      <xdr:row>7</xdr:row>
      <xdr:rowOff>104775</xdr:rowOff>
    </xdr:to>
    <xdr:sp macro="" textlink="">
      <xdr:nvSpPr>
        <xdr:cNvPr id="6427" name="Line 40">
          <a:extLst>
            <a:ext uri="{FF2B5EF4-FFF2-40B4-BE49-F238E27FC236}">
              <a16:creationId xmlns:a16="http://schemas.microsoft.com/office/drawing/2014/main" xmlns="" id="{C0396EC0-974D-40B6-BC01-32073E597557}"/>
            </a:ext>
          </a:extLst>
        </xdr:cNvPr>
        <xdr:cNvSpPr>
          <a:spLocks noChangeShapeType="1"/>
        </xdr:cNvSpPr>
      </xdr:nvSpPr>
      <xdr:spPr bwMode="auto">
        <a:xfrm flipH="1">
          <a:off x="8334375" y="200025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12</xdr:col>
      <xdr:colOff>123825</xdr:colOff>
      <xdr:row>5</xdr:row>
      <xdr:rowOff>142875</xdr:rowOff>
    </xdr:from>
    <xdr:to>
      <xdr:col>14</xdr:col>
      <xdr:colOff>57150</xdr:colOff>
      <xdr:row>6</xdr:row>
      <xdr:rowOff>180975</xdr:rowOff>
    </xdr:to>
    <xdr:sp macro="" textlink="">
      <xdr:nvSpPr>
        <xdr:cNvPr id="6185" name="Text Box 41">
          <a:hlinkClick xmlns:r="http://schemas.openxmlformats.org/officeDocument/2006/relationships" r:id="rId3"/>
          <a:extLst>
            <a:ext uri="{FF2B5EF4-FFF2-40B4-BE49-F238E27FC236}">
              <a16:creationId xmlns:a16="http://schemas.microsoft.com/office/drawing/2014/main" xmlns="" id="{C7F261A7-CCD9-4666-9E14-C28E7AFD499F}"/>
            </a:ext>
          </a:extLst>
        </xdr:cNvPr>
        <xdr:cNvSpPr txBox="1">
          <a:spLocks noChangeArrowheads="1"/>
        </xdr:cNvSpPr>
      </xdr:nvSpPr>
      <xdr:spPr bwMode="auto">
        <a:xfrm>
          <a:off x="7229475" y="1323975"/>
          <a:ext cx="1076325"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100" b="0" i="0" u="sng" strike="noStrike" baseline="0">
              <a:solidFill>
                <a:srgbClr val="0000FF"/>
              </a:solidFill>
              <a:latin typeface="Arial"/>
              <a:cs typeface="Arial"/>
            </a:rPr>
            <a:t>Use MegaCalc</a:t>
          </a:r>
        </a:p>
      </xdr:txBody>
    </xdr:sp>
    <xdr:clientData fPrintsWithSheet="0"/>
  </xdr:twoCellAnchor>
  <xdr:twoCellAnchor editAs="absolute">
    <xdr:from>
      <xdr:col>2</xdr:col>
      <xdr:colOff>66675</xdr:colOff>
      <xdr:row>7</xdr:row>
      <xdr:rowOff>714375</xdr:rowOff>
    </xdr:from>
    <xdr:to>
      <xdr:col>4</xdr:col>
      <xdr:colOff>9525</xdr:colOff>
      <xdr:row>8</xdr:row>
      <xdr:rowOff>200025</xdr:rowOff>
    </xdr:to>
    <xdr:sp macro="" textlink="">
      <xdr:nvSpPr>
        <xdr:cNvPr id="6187" name="Text Box 43">
          <a:hlinkClick xmlns:r="http://schemas.openxmlformats.org/officeDocument/2006/relationships" r:id="rId3"/>
          <a:extLst>
            <a:ext uri="{FF2B5EF4-FFF2-40B4-BE49-F238E27FC236}">
              <a16:creationId xmlns:a16="http://schemas.microsoft.com/office/drawing/2014/main" xmlns="" id="{B2B12AF1-20BF-44CB-B755-BFFD5AB6AA24}"/>
            </a:ext>
          </a:extLst>
        </xdr:cNvPr>
        <xdr:cNvSpPr txBox="1">
          <a:spLocks noChangeArrowheads="1"/>
        </xdr:cNvSpPr>
      </xdr:nvSpPr>
      <xdr:spPr bwMode="auto">
        <a:xfrm>
          <a:off x="209550" y="2743200"/>
          <a:ext cx="1133475" cy="2667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100" b="0" i="0" u="sng" strike="noStrike" baseline="0">
              <a:solidFill>
                <a:srgbClr val="0000FF"/>
              </a:solidFill>
              <a:latin typeface="Arial"/>
              <a:cs typeface="Arial"/>
            </a:rPr>
            <a:t>Use Mega-Calc</a:t>
          </a:r>
        </a:p>
      </xdr:txBody>
    </xdr:sp>
    <xdr:clientData fPrintsWithSheet="0"/>
  </xdr:twoCellAnchor>
  <xdr:twoCellAnchor editAs="oneCell">
    <xdr:from>
      <xdr:col>2</xdr:col>
      <xdr:colOff>47625</xdr:colOff>
      <xdr:row>47</xdr:row>
      <xdr:rowOff>152400</xdr:rowOff>
    </xdr:from>
    <xdr:to>
      <xdr:col>4</xdr:col>
      <xdr:colOff>409575</xdr:colOff>
      <xdr:row>48</xdr:row>
      <xdr:rowOff>180975</xdr:rowOff>
    </xdr:to>
    <xdr:sp macro="" textlink="">
      <xdr:nvSpPr>
        <xdr:cNvPr id="6188" name="Text Box 44">
          <a:hlinkClick xmlns:r="http://schemas.openxmlformats.org/officeDocument/2006/relationships" r:id="rId4"/>
          <a:extLst>
            <a:ext uri="{FF2B5EF4-FFF2-40B4-BE49-F238E27FC236}">
              <a16:creationId xmlns:a16="http://schemas.microsoft.com/office/drawing/2014/main" xmlns="" id="{64642999-E01B-4997-83DB-03283A9A5EE9}"/>
            </a:ext>
          </a:extLst>
        </xdr:cNvPr>
        <xdr:cNvSpPr txBox="1">
          <a:spLocks noChangeArrowheads="1"/>
        </xdr:cNvSpPr>
      </xdr:nvSpPr>
      <xdr:spPr bwMode="auto">
        <a:xfrm>
          <a:off x="190500" y="13344525"/>
          <a:ext cx="1552575" cy="2381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100" b="0" i="0" u="sng" strike="noStrike" baseline="0">
              <a:solidFill>
                <a:srgbClr val="0000FF"/>
              </a:solidFill>
              <a:latin typeface="Arial"/>
              <a:cs typeface="Arial"/>
            </a:rPr>
            <a:t>Back to Top of Page</a:t>
          </a:r>
        </a:p>
      </xdr:txBody>
    </xdr:sp>
    <xdr:clientData fPrintsWithSheet="0"/>
  </xdr:twoCellAnchor>
  <xdr:twoCellAnchor editAs="oneCell">
    <xdr:from>
      <xdr:col>9</xdr:col>
      <xdr:colOff>276225</xdr:colOff>
      <xdr:row>12</xdr:row>
      <xdr:rowOff>85725</xdr:rowOff>
    </xdr:from>
    <xdr:to>
      <xdr:col>14</xdr:col>
      <xdr:colOff>47625</xdr:colOff>
      <xdr:row>17</xdr:row>
      <xdr:rowOff>76200</xdr:rowOff>
    </xdr:to>
    <xdr:sp macro="" textlink="">
      <xdr:nvSpPr>
        <xdr:cNvPr id="6155" name="Rectangle 11">
          <a:extLst>
            <a:ext uri="{FF2B5EF4-FFF2-40B4-BE49-F238E27FC236}">
              <a16:creationId xmlns:a16="http://schemas.microsoft.com/office/drawing/2014/main" xmlns="" id="{9DEBCCC1-6E77-43CB-A093-513B6DA48E69}"/>
            </a:ext>
          </a:extLst>
        </xdr:cNvPr>
        <xdr:cNvSpPr>
          <a:spLocks noChangeArrowheads="1"/>
        </xdr:cNvSpPr>
      </xdr:nvSpPr>
      <xdr:spPr bwMode="auto">
        <a:xfrm>
          <a:off x="5391150" y="4133850"/>
          <a:ext cx="2905125" cy="1447800"/>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000" tIns="36000" rIns="36000" bIns="36000" anchor="t" upright="1"/>
        <a:lstStyle/>
        <a:p>
          <a:pPr algn="l" rtl="0">
            <a:defRPr sz="1000"/>
          </a:pPr>
          <a:r>
            <a:rPr lang="en-GB" sz="1100" b="1" i="0" u="none" strike="noStrike" baseline="0">
              <a:solidFill>
                <a:srgbClr val="000000"/>
              </a:solidFill>
              <a:latin typeface="Gill Sans MT"/>
            </a:rPr>
            <a:t>2. Glucose standard</a:t>
          </a:r>
        </a:p>
        <a:p>
          <a:pPr algn="l" rtl="0">
            <a:defRPr sz="1000"/>
          </a:pPr>
          <a:r>
            <a:rPr lang="en-GB" sz="1100" b="0" i="0" u="none" strike="noStrike" baseline="0">
              <a:solidFill>
                <a:srgbClr val="000000"/>
              </a:solidFill>
              <a:latin typeface="Gill Sans MT"/>
            </a:rPr>
            <a:t>If quadruplicate standards have been run, insert all sets of absorbance data and the program will use the average values.  If less than four sets of data are input, these will be averaged and used.  The factor (F) will be automatically calculated.</a:t>
          </a:r>
        </a:p>
      </xdr:txBody>
    </xdr:sp>
    <xdr:clientData/>
  </xdr:twoCellAnchor>
  <xdr:twoCellAnchor editAs="oneCell">
    <xdr:from>
      <xdr:col>3</xdr:col>
      <xdr:colOff>0</xdr:colOff>
      <xdr:row>28</xdr:row>
      <xdr:rowOff>171450</xdr:rowOff>
    </xdr:from>
    <xdr:to>
      <xdr:col>7</xdr:col>
      <xdr:colOff>238125</xdr:colOff>
      <xdr:row>34</xdr:row>
      <xdr:rowOff>76200</xdr:rowOff>
    </xdr:to>
    <xdr:sp macro="" textlink="">
      <xdr:nvSpPr>
        <xdr:cNvPr id="6159" name="Rectangle 15">
          <a:extLst>
            <a:ext uri="{FF2B5EF4-FFF2-40B4-BE49-F238E27FC236}">
              <a16:creationId xmlns:a16="http://schemas.microsoft.com/office/drawing/2014/main" xmlns="" id="{D1B93A6A-C650-4AFF-86FF-058E896AA432}"/>
            </a:ext>
          </a:extLst>
        </xdr:cNvPr>
        <xdr:cNvSpPr>
          <a:spLocks noChangeArrowheads="1"/>
        </xdr:cNvSpPr>
      </xdr:nvSpPr>
      <xdr:spPr bwMode="auto">
        <a:xfrm>
          <a:off x="219075" y="8562975"/>
          <a:ext cx="3686175" cy="1047750"/>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GB" sz="1100" b="1" i="0" u="none" strike="noStrike" baseline="0">
              <a:solidFill>
                <a:srgbClr val="000000"/>
              </a:solidFill>
              <a:latin typeface="Gill Sans MT"/>
            </a:rPr>
            <a:t>3. Insert absorbance values for the samples</a:t>
          </a:r>
        </a:p>
        <a:p>
          <a:pPr algn="l" rtl="0">
            <a:defRPr sz="1000"/>
          </a:pPr>
          <a:r>
            <a:rPr lang="en-GB" sz="1100" b="0" i="0" u="none" strike="noStrike" baseline="0">
              <a:solidFill>
                <a:srgbClr val="000000"/>
              </a:solidFill>
              <a:latin typeface="Gill Sans MT"/>
            </a:rPr>
            <a:t>If duplicate samples have been run, insert both sets of data and the program will automatically use the average values.  If a single set of values are input, these will be used.   </a:t>
          </a:r>
        </a:p>
      </xdr:txBody>
    </xdr:sp>
    <xdr:clientData/>
  </xdr:twoCellAnchor>
  <xdr:twoCellAnchor>
    <xdr:from>
      <xdr:col>12</xdr:col>
      <xdr:colOff>123825</xdr:colOff>
      <xdr:row>6</xdr:row>
      <xdr:rowOff>200025</xdr:rowOff>
    </xdr:from>
    <xdr:to>
      <xdr:col>13</xdr:col>
      <xdr:colOff>466725</xdr:colOff>
      <xdr:row>6</xdr:row>
      <xdr:rowOff>485775</xdr:rowOff>
    </xdr:to>
    <xdr:sp macro="" textlink="">
      <xdr:nvSpPr>
        <xdr:cNvPr id="6213" name="Text Box 69">
          <a:hlinkClick xmlns:r="http://schemas.openxmlformats.org/officeDocument/2006/relationships" r:id="rId2"/>
          <a:extLst>
            <a:ext uri="{FF2B5EF4-FFF2-40B4-BE49-F238E27FC236}">
              <a16:creationId xmlns:a16="http://schemas.microsoft.com/office/drawing/2014/main" xmlns="" id="{1DA23077-D02E-49A5-B6CF-B910EBFD9CDE}"/>
            </a:ext>
          </a:extLst>
        </xdr:cNvPr>
        <xdr:cNvSpPr txBox="1">
          <a:spLocks noChangeArrowheads="1"/>
        </xdr:cNvSpPr>
      </xdr:nvSpPr>
      <xdr:spPr bwMode="auto">
        <a:xfrm>
          <a:off x="7229475" y="1552575"/>
          <a:ext cx="962025" cy="2857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100" b="0" i="0" u="sng" strike="noStrike" baseline="0">
              <a:solidFill>
                <a:srgbClr val="0000FF"/>
              </a:solidFill>
              <a:latin typeface="Arial"/>
              <a:cs typeface="Arial"/>
            </a:rPr>
            <a:t>Contact Us</a:t>
          </a:r>
        </a:p>
      </xdr:txBody>
    </xdr:sp>
    <xdr:clientData fPrintsWithSheet="0"/>
  </xdr:twoCellAnchor>
  <xdr:twoCellAnchor editAs="oneCell">
    <xdr:from>
      <xdr:col>9</xdr:col>
      <xdr:colOff>333375</xdr:colOff>
      <xdr:row>25</xdr:row>
      <xdr:rowOff>123825</xdr:rowOff>
    </xdr:from>
    <xdr:to>
      <xdr:col>10</xdr:col>
      <xdr:colOff>438150</xdr:colOff>
      <xdr:row>31</xdr:row>
      <xdr:rowOff>142875</xdr:rowOff>
    </xdr:to>
    <xdr:sp macro="" textlink="">
      <xdr:nvSpPr>
        <xdr:cNvPr id="6435" name="Line 96">
          <a:extLst>
            <a:ext uri="{FF2B5EF4-FFF2-40B4-BE49-F238E27FC236}">
              <a16:creationId xmlns:a16="http://schemas.microsoft.com/office/drawing/2014/main" xmlns="" id="{CBC25C9C-24CF-41D6-8409-F20CA51096FF}"/>
            </a:ext>
          </a:extLst>
        </xdr:cNvPr>
        <xdr:cNvSpPr>
          <a:spLocks noChangeShapeType="1"/>
        </xdr:cNvSpPr>
      </xdr:nvSpPr>
      <xdr:spPr bwMode="auto">
        <a:xfrm flipH="1" flipV="1">
          <a:off x="5448300" y="7791450"/>
          <a:ext cx="762000" cy="1314450"/>
        </a:xfrm>
        <a:prstGeom prst="line">
          <a:avLst/>
        </a:prstGeom>
        <a:noFill/>
        <a:ln w="9525">
          <a:solidFill>
            <a:srgbClr xmlns:mc="http://schemas.openxmlformats.org/markup-compatibility/2006" xmlns:a14="http://schemas.microsoft.com/office/drawing/2010/main" val="333333" mc:Ignorable="a14" a14:legacySpreadsheetColorIndex="63"/>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6</xdr:col>
      <xdr:colOff>676275</xdr:colOff>
      <xdr:row>25</xdr:row>
      <xdr:rowOff>152400</xdr:rowOff>
    </xdr:from>
    <xdr:to>
      <xdr:col>8</xdr:col>
      <xdr:colOff>200025</xdr:colOff>
      <xdr:row>35</xdr:row>
      <xdr:rowOff>104775</xdr:rowOff>
    </xdr:to>
    <xdr:sp macro="" textlink="">
      <xdr:nvSpPr>
        <xdr:cNvPr id="6436" name="Line 99">
          <a:extLst>
            <a:ext uri="{FF2B5EF4-FFF2-40B4-BE49-F238E27FC236}">
              <a16:creationId xmlns:a16="http://schemas.microsoft.com/office/drawing/2014/main" xmlns="" id="{E013E942-BED7-41B1-A01E-20A592A3B4CA}"/>
            </a:ext>
          </a:extLst>
        </xdr:cNvPr>
        <xdr:cNvSpPr>
          <a:spLocks noChangeShapeType="1"/>
        </xdr:cNvSpPr>
      </xdr:nvSpPr>
      <xdr:spPr bwMode="auto">
        <a:xfrm flipV="1">
          <a:off x="3619500" y="7820025"/>
          <a:ext cx="971550" cy="2009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3</xdr:col>
      <xdr:colOff>0</xdr:colOff>
      <xdr:row>34</xdr:row>
      <xdr:rowOff>161925</xdr:rowOff>
    </xdr:from>
    <xdr:to>
      <xdr:col>7</xdr:col>
      <xdr:colOff>238125</xdr:colOff>
      <xdr:row>39</xdr:row>
      <xdr:rowOff>9525</xdr:rowOff>
    </xdr:to>
    <xdr:sp macro="" textlink="">
      <xdr:nvSpPr>
        <xdr:cNvPr id="6237" name="Rectangle 93">
          <a:extLst>
            <a:ext uri="{FF2B5EF4-FFF2-40B4-BE49-F238E27FC236}">
              <a16:creationId xmlns:a16="http://schemas.microsoft.com/office/drawing/2014/main" xmlns="" id="{63BB7723-135F-4319-9846-C5E706F9A67A}"/>
            </a:ext>
          </a:extLst>
        </xdr:cNvPr>
        <xdr:cNvSpPr>
          <a:spLocks noChangeArrowheads="1"/>
        </xdr:cNvSpPr>
      </xdr:nvSpPr>
      <xdr:spPr bwMode="auto">
        <a:xfrm>
          <a:off x="219075" y="9696450"/>
          <a:ext cx="3686175" cy="800100"/>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GB" sz="1100" b="1" i="0" u="none" strike="noStrike" baseline="0">
              <a:solidFill>
                <a:srgbClr val="000000"/>
              </a:solidFill>
              <a:latin typeface="Gill Sans MT"/>
            </a:rPr>
            <a:t>4.  Sample volume</a:t>
          </a:r>
          <a:endParaRPr lang="en-GB" sz="1100" b="0" i="0" u="none" strike="noStrike" baseline="0">
            <a:solidFill>
              <a:srgbClr val="000000"/>
            </a:solidFill>
            <a:latin typeface="Gill Sans MT"/>
          </a:endParaRPr>
        </a:p>
        <a:p>
          <a:pPr algn="l" rtl="0">
            <a:defRPr sz="1000"/>
          </a:pPr>
          <a:r>
            <a:rPr lang="en-GB" sz="1100" b="0" i="0" u="none" strike="noStrike" baseline="0">
              <a:solidFill>
                <a:srgbClr val="000000"/>
              </a:solidFill>
              <a:latin typeface="Gill Sans MT"/>
            </a:rPr>
            <a:t>If a volume other than 0.1 mL is used, enter the volume (e.g. 0.2 mL for mushroom extract samples).</a:t>
          </a:r>
        </a:p>
      </xdr:txBody>
    </xdr:sp>
    <xdr:clientData/>
  </xdr:twoCellAnchor>
  <xdr:twoCellAnchor editAs="oneCell">
    <xdr:from>
      <xdr:col>7</xdr:col>
      <xdr:colOff>619125</xdr:colOff>
      <xdr:row>29</xdr:row>
      <xdr:rowOff>0</xdr:rowOff>
    </xdr:from>
    <xdr:to>
      <xdr:col>13</xdr:col>
      <xdr:colOff>247650</xdr:colOff>
      <xdr:row>33</xdr:row>
      <xdr:rowOff>0</xdr:rowOff>
    </xdr:to>
    <xdr:sp macro="" textlink="">
      <xdr:nvSpPr>
        <xdr:cNvPr id="6246" name="Rectangle 102">
          <a:extLst>
            <a:ext uri="{FF2B5EF4-FFF2-40B4-BE49-F238E27FC236}">
              <a16:creationId xmlns:a16="http://schemas.microsoft.com/office/drawing/2014/main" xmlns="" id="{E1E35159-946E-4B1F-A553-6C193F99B1AB}"/>
            </a:ext>
          </a:extLst>
        </xdr:cNvPr>
        <xdr:cNvSpPr>
          <a:spLocks noChangeArrowheads="1"/>
        </xdr:cNvSpPr>
      </xdr:nvSpPr>
      <xdr:spPr bwMode="auto">
        <a:xfrm>
          <a:off x="4286250" y="8582025"/>
          <a:ext cx="3686175" cy="762000"/>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GB" sz="1100" b="1" i="0" u="none" strike="noStrike" baseline="0">
              <a:solidFill>
                <a:srgbClr val="000000"/>
              </a:solidFill>
              <a:latin typeface="Gill Sans MT"/>
            </a:rPr>
            <a:t>5.  Sample weight</a:t>
          </a:r>
        </a:p>
        <a:p>
          <a:pPr algn="l" rtl="0">
            <a:defRPr sz="1000"/>
          </a:pPr>
          <a:r>
            <a:rPr lang="en-GB" sz="1100" b="0" i="0" u="none" strike="noStrike" baseline="0">
              <a:solidFill>
                <a:srgbClr val="000000"/>
              </a:solidFill>
              <a:latin typeface="Gill Sans MT"/>
            </a:rPr>
            <a:t>Enter the sample weight (e.g. approximately 100 mg) correct to the nearest 0.1 mg.</a:t>
          </a:r>
        </a:p>
      </xdr:txBody>
    </xdr:sp>
    <xdr:clientData/>
  </xdr:twoCellAnchor>
  <xdr:twoCellAnchor editAs="oneCell">
    <xdr:from>
      <xdr:col>10</xdr:col>
      <xdr:colOff>247650</xdr:colOff>
      <xdr:row>25</xdr:row>
      <xdr:rowOff>123825</xdr:rowOff>
    </xdr:from>
    <xdr:to>
      <xdr:col>12</xdr:col>
      <xdr:colOff>142875</xdr:colOff>
      <xdr:row>35</xdr:row>
      <xdr:rowOff>104775</xdr:rowOff>
    </xdr:to>
    <xdr:sp macro="" textlink="">
      <xdr:nvSpPr>
        <xdr:cNvPr id="6439" name="Line 104">
          <a:extLst>
            <a:ext uri="{FF2B5EF4-FFF2-40B4-BE49-F238E27FC236}">
              <a16:creationId xmlns:a16="http://schemas.microsoft.com/office/drawing/2014/main" xmlns="" id="{AC2880CB-8CD4-4D4E-BB4A-E75E9B912F06}"/>
            </a:ext>
          </a:extLst>
        </xdr:cNvPr>
        <xdr:cNvSpPr>
          <a:spLocks noChangeShapeType="1"/>
        </xdr:cNvSpPr>
      </xdr:nvSpPr>
      <xdr:spPr bwMode="auto">
        <a:xfrm flipH="1" flipV="1">
          <a:off x="6019800" y="7791450"/>
          <a:ext cx="1228725" cy="2038350"/>
        </a:xfrm>
        <a:prstGeom prst="line">
          <a:avLst/>
        </a:prstGeom>
        <a:noFill/>
        <a:ln w="9525">
          <a:solidFill>
            <a:srgbClr xmlns:mc="http://schemas.openxmlformats.org/markup-compatibility/2006" xmlns:a14="http://schemas.microsoft.com/office/drawing/2010/main" val="333333" mc:Ignorable="a14" a14:legacySpreadsheetColorIndex="63"/>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7</xdr:col>
      <xdr:colOff>619125</xdr:colOff>
      <xdr:row>34</xdr:row>
      <xdr:rowOff>171450</xdr:rowOff>
    </xdr:from>
    <xdr:to>
      <xdr:col>13</xdr:col>
      <xdr:colOff>247650</xdr:colOff>
      <xdr:row>40</xdr:row>
      <xdr:rowOff>38100</xdr:rowOff>
    </xdr:to>
    <xdr:sp macro="" textlink="">
      <xdr:nvSpPr>
        <xdr:cNvPr id="6238" name="Rectangle 94">
          <a:extLst>
            <a:ext uri="{FF2B5EF4-FFF2-40B4-BE49-F238E27FC236}">
              <a16:creationId xmlns:a16="http://schemas.microsoft.com/office/drawing/2014/main" xmlns="" id="{7642CADF-398B-42CB-AB13-6B689D1AAC4D}"/>
            </a:ext>
          </a:extLst>
        </xdr:cNvPr>
        <xdr:cNvSpPr>
          <a:spLocks noChangeArrowheads="1"/>
        </xdr:cNvSpPr>
      </xdr:nvSpPr>
      <xdr:spPr bwMode="auto">
        <a:xfrm>
          <a:off x="4286250" y="9705975"/>
          <a:ext cx="3686175" cy="1009650"/>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GB" sz="1100" b="1" i="0" u="none" strike="noStrike" baseline="0">
              <a:solidFill>
                <a:srgbClr val="000000"/>
              </a:solidFill>
              <a:latin typeface="Gill Sans MT"/>
            </a:rPr>
            <a:t>6.  Extract volume.</a:t>
          </a:r>
          <a:endParaRPr lang="en-GB" sz="1100" b="0" i="0" u="none" strike="noStrike" baseline="0">
            <a:solidFill>
              <a:srgbClr val="000000"/>
            </a:solidFill>
            <a:latin typeface="Gill Sans MT"/>
          </a:endParaRPr>
        </a:p>
        <a:p>
          <a:pPr algn="l" rtl="0">
            <a:defRPr sz="1000"/>
          </a:pPr>
          <a:r>
            <a:rPr lang="en-GB" sz="1100" b="0" i="0" u="none" strike="noStrike" baseline="0">
              <a:solidFill>
                <a:srgbClr val="000000"/>
              </a:solidFill>
              <a:latin typeface="Gill Sans MT"/>
            </a:rPr>
            <a:t>For Total Glucan, the extract volume is 100 mL.  For Alpha-Glucan, the extract volume is usually 10.3 mL.  If volumes other than these are used, enter the volume.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90540</xdr:rowOff>
    </xdr:from>
    <xdr:to>
      <xdr:col>17</xdr:col>
      <xdr:colOff>0</xdr:colOff>
      <xdr:row>1</xdr:row>
      <xdr:rowOff>1242959</xdr:rowOff>
    </xdr:to>
    <xdr:pic>
      <xdr:nvPicPr>
        <xdr:cNvPr id="2159" name="Picture 44">
          <a:extLst>
            <a:ext uri="{FF2B5EF4-FFF2-40B4-BE49-F238E27FC236}">
              <a16:creationId xmlns:a16="http://schemas.microsoft.com/office/drawing/2014/main" xmlns="" id="{87D2D1B6-113A-4735-9422-EB467C14AC0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7625" y="90540"/>
          <a:ext cx="7686675" cy="12476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2</xdr:row>
      <xdr:rowOff>9525</xdr:rowOff>
    </xdr:from>
    <xdr:to>
      <xdr:col>17</xdr:col>
      <xdr:colOff>0</xdr:colOff>
      <xdr:row>3</xdr:row>
      <xdr:rowOff>28575</xdr:rowOff>
    </xdr:to>
    <xdr:sp macro="" textlink="">
      <xdr:nvSpPr>
        <xdr:cNvPr id="2075" name="Text Box 27">
          <a:hlinkClick xmlns:r="http://schemas.openxmlformats.org/officeDocument/2006/relationships" r:id="rId2"/>
          <a:extLst>
            <a:ext uri="{FF2B5EF4-FFF2-40B4-BE49-F238E27FC236}">
              <a16:creationId xmlns:a16="http://schemas.microsoft.com/office/drawing/2014/main" xmlns="" id="{22B8839C-B5F5-434D-A64C-3F2840AB0BFE}"/>
            </a:ext>
          </a:extLst>
        </xdr:cNvPr>
        <xdr:cNvSpPr txBox="1">
          <a:spLocks noChangeArrowheads="1"/>
        </xdr:cNvSpPr>
      </xdr:nvSpPr>
      <xdr:spPr bwMode="auto">
        <a:xfrm>
          <a:off x="6743700" y="1371600"/>
          <a:ext cx="99060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sng" strike="noStrike" baseline="0">
              <a:solidFill>
                <a:srgbClr val="0000FF"/>
              </a:solidFill>
              <a:latin typeface="Arial"/>
              <a:cs typeface="Arial"/>
            </a:rPr>
            <a:t>Instructions</a:t>
          </a:r>
        </a:p>
      </xdr:txBody>
    </xdr:sp>
    <xdr:clientData fPrintsWithSheet="0"/>
  </xdr:twoCellAnchor>
  <xdr:twoCellAnchor>
    <xdr:from>
      <xdr:col>13</xdr:col>
      <xdr:colOff>0</xdr:colOff>
      <xdr:row>3</xdr:row>
      <xdr:rowOff>28575</xdr:rowOff>
    </xdr:from>
    <xdr:to>
      <xdr:col>17</xdr:col>
      <xdr:colOff>0</xdr:colOff>
      <xdr:row>4</xdr:row>
      <xdr:rowOff>38100</xdr:rowOff>
    </xdr:to>
    <xdr:sp macro="" textlink="">
      <xdr:nvSpPr>
        <xdr:cNvPr id="2076" name="Text Box 28">
          <a:hlinkClick xmlns:r="http://schemas.openxmlformats.org/officeDocument/2006/relationships" r:id="rId3"/>
          <a:extLst>
            <a:ext uri="{FF2B5EF4-FFF2-40B4-BE49-F238E27FC236}">
              <a16:creationId xmlns:a16="http://schemas.microsoft.com/office/drawing/2014/main" xmlns="" id="{B8CA373F-1278-4B61-92E9-7707383E84B2}"/>
            </a:ext>
          </a:extLst>
        </xdr:cNvPr>
        <xdr:cNvSpPr txBox="1">
          <a:spLocks noChangeArrowheads="1"/>
        </xdr:cNvSpPr>
      </xdr:nvSpPr>
      <xdr:spPr bwMode="auto">
        <a:xfrm>
          <a:off x="6743700" y="1581150"/>
          <a:ext cx="990600" cy="2000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sng" strike="noStrike" baseline="0">
              <a:solidFill>
                <a:srgbClr val="0000FF"/>
              </a:solidFill>
              <a:latin typeface="Arial"/>
              <a:cs typeface="Arial"/>
            </a:rPr>
            <a:t>Contact Us</a:t>
          </a:r>
        </a:p>
      </xdr:txBody>
    </xdr:sp>
    <xdr:clientData fPrintsWithSheet="0"/>
  </xdr:twoCellAnchor>
  <xdr:twoCellAnchor>
    <xdr:from>
      <xdr:col>21</xdr:col>
      <xdr:colOff>0</xdr:colOff>
      <xdr:row>4</xdr:row>
      <xdr:rowOff>85725</xdr:rowOff>
    </xdr:from>
    <xdr:to>
      <xdr:col>21</xdr:col>
      <xdr:colOff>0</xdr:colOff>
      <xdr:row>4</xdr:row>
      <xdr:rowOff>85725</xdr:rowOff>
    </xdr:to>
    <xdr:sp macro="" textlink="">
      <xdr:nvSpPr>
        <xdr:cNvPr id="2163" name="Line 29">
          <a:extLst>
            <a:ext uri="{FF2B5EF4-FFF2-40B4-BE49-F238E27FC236}">
              <a16:creationId xmlns:a16="http://schemas.microsoft.com/office/drawing/2014/main" xmlns="" id="{26DED1F4-E8B0-4096-B3C9-20C5B0C125BD}"/>
            </a:ext>
          </a:extLst>
        </xdr:cNvPr>
        <xdr:cNvSpPr>
          <a:spLocks noChangeShapeType="1"/>
        </xdr:cNvSpPr>
      </xdr:nvSpPr>
      <xdr:spPr bwMode="auto">
        <a:xfrm>
          <a:off x="28917900" y="182880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21</xdr:col>
      <xdr:colOff>0</xdr:colOff>
      <xdr:row>4</xdr:row>
      <xdr:rowOff>85725</xdr:rowOff>
    </xdr:from>
    <xdr:to>
      <xdr:col>21</xdr:col>
      <xdr:colOff>0</xdr:colOff>
      <xdr:row>4</xdr:row>
      <xdr:rowOff>85725</xdr:rowOff>
    </xdr:to>
    <xdr:sp macro="" textlink="">
      <xdr:nvSpPr>
        <xdr:cNvPr id="2164" name="Line 30">
          <a:extLst>
            <a:ext uri="{FF2B5EF4-FFF2-40B4-BE49-F238E27FC236}">
              <a16:creationId xmlns:a16="http://schemas.microsoft.com/office/drawing/2014/main" xmlns="" id="{DA4490D6-4865-4072-A0C2-357AD7871292}"/>
            </a:ext>
          </a:extLst>
        </xdr:cNvPr>
        <xdr:cNvSpPr>
          <a:spLocks noChangeShapeType="1"/>
        </xdr:cNvSpPr>
      </xdr:nvSpPr>
      <xdr:spPr bwMode="auto">
        <a:xfrm flipH="1">
          <a:off x="28917900" y="182880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21</xdr:col>
      <xdr:colOff>0</xdr:colOff>
      <xdr:row>4</xdr:row>
      <xdr:rowOff>114300</xdr:rowOff>
    </xdr:from>
    <xdr:to>
      <xdr:col>21</xdr:col>
      <xdr:colOff>0</xdr:colOff>
      <xdr:row>4</xdr:row>
      <xdr:rowOff>114300</xdr:rowOff>
    </xdr:to>
    <xdr:sp macro="" textlink="">
      <xdr:nvSpPr>
        <xdr:cNvPr id="2165" name="Line 31">
          <a:extLst>
            <a:ext uri="{FF2B5EF4-FFF2-40B4-BE49-F238E27FC236}">
              <a16:creationId xmlns:a16="http://schemas.microsoft.com/office/drawing/2014/main" xmlns="" id="{8E4F3BC7-1F56-4096-A84F-A8F07FA9A56D}"/>
            </a:ext>
          </a:extLst>
        </xdr:cNvPr>
        <xdr:cNvSpPr>
          <a:spLocks noChangeShapeType="1"/>
        </xdr:cNvSpPr>
      </xdr:nvSpPr>
      <xdr:spPr bwMode="auto">
        <a:xfrm flipH="1">
          <a:off x="28917900" y="1857375"/>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2</xdr:col>
      <xdr:colOff>19050</xdr:colOff>
      <xdr:row>133</xdr:row>
      <xdr:rowOff>171450</xdr:rowOff>
    </xdr:from>
    <xdr:to>
      <xdr:col>5</xdr:col>
      <xdr:colOff>114300</xdr:colOff>
      <xdr:row>134</xdr:row>
      <xdr:rowOff>161925</xdr:rowOff>
    </xdr:to>
    <xdr:sp macro="" textlink="">
      <xdr:nvSpPr>
        <xdr:cNvPr id="2081" name="Text Box 33">
          <a:hlinkClick xmlns:r="http://schemas.openxmlformats.org/officeDocument/2006/relationships" r:id="rId4"/>
          <a:extLst>
            <a:ext uri="{FF2B5EF4-FFF2-40B4-BE49-F238E27FC236}">
              <a16:creationId xmlns:a16="http://schemas.microsoft.com/office/drawing/2014/main" xmlns="" id="{58C2F84E-E7FE-4D41-8DD0-A8B1D8538879}"/>
            </a:ext>
          </a:extLst>
        </xdr:cNvPr>
        <xdr:cNvSpPr txBox="1">
          <a:spLocks noChangeArrowheads="1"/>
        </xdr:cNvSpPr>
      </xdr:nvSpPr>
      <xdr:spPr bwMode="auto">
        <a:xfrm>
          <a:off x="180975" y="15792450"/>
          <a:ext cx="2200275" cy="1809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sng" strike="noStrike" baseline="0">
              <a:solidFill>
                <a:srgbClr val="0000FF"/>
              </a:solidFill>
              <a:latin typeface="Arial"/>
              <a:cs typeface="Arial"/>
            </a:rPr>
            <a:t>Back to Top of Page</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upportcs.megazyme.com/support/home" TargetMode="External"/><Relationship Id="rId4" Type="http://schemas.openxmlformats.org/officeDocument/2006/relationships/hyperlink" Target="http://support.megazyme.com/support/home" TargetMode="External"/><Relationship Id="rId5" Type="http://schemas.openxmlformats.org/officeDocument/2006/relationships/printerSettings" Target="../printerSettings/printerSettings1.bin"/><Relationship Id="rId6" Type="http://schemas.openxmlformats.org/officeDocument/2006/relationships/drawing" Target="../drawings/drawing1.xml"/><Relationship Id="rId1" Type="http://schemas.openxmlformats.org/officeDocument/2006/relationships/hyperlink" Target="mailto:info@megazyme.com" TargetMode="External"/><Relationship Id="rId2" Type="http://schemas.openxmlformats.org/officeDocument/2006/relationships/hyperlink" Target="http://www.megazyme.co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4" Type="http://schemas.openxmlformats.org/officeDocument/2006/relationships/comments" Target="../comments1.xml"/><Relationship Id="rId1" Type="http://schemas.openxmlformats.org/officeDocument/2006/relationships/printerSettings" Target="../printerSettings/printerSettings2.bin"/><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Q51"/>
  <sheetViews>
    <sheetView tabSelected="1" zoomScaleNormal="82" zoomScalePageLayoutView="82" workbookViewId="0"/>
  </sheetViews>
  <sheetFormatPr baseColWidth="10" defaultColWidth="12.33203125" defaultRowHeight="13" x14ac:dyDescent="0.15"/>
  <cols>
    <col min="1" max="1" width="1.6640625" style="2" customWidth="1"/>
    <col min="2" max="2" width="0.5" style="2" customWidth="1"/>
    <col min="3" max="3" width="1.1640625" style="10" customWidth="1"/>
    <col min="4" max="4" width="16.6640625" style="2" customWidth="1"/>
    <col min="5" max="5" width="13.33203125" style="2" customWidth="1"/>
    <col min="6" max="9" width="10.83203125" style="2" customWidth="1"/>
    <col min="10" max="10" width="9.83203125" style="2" customWidth="1"/>
    <col min="11" max="11" width="10.6640625" style="2" customWidth="1"/>
    <col min="12" max="13" width="9.33203125" style="2" customWidth="1"/>
    <col min="14" max="14" width="7.83203125" style="2" customWidth="1"/>
    <col min="15" max="15" width="1.33203125" style="2" customWidth="1"/>
    <col min="16" max="16" width="0.6640625" style="2" customWidth="1"/>
    <col min="17" max="17" width="86" style="1" customWidth="1"/>
    <col min="18" max="16384" width="12.33203125" style="2"/>
  </cols>
  <sheetData>
    <row r="1" spans="1:17" ht="7.75" customHeight="1" x14ac:dyDescent="0.15">
      <c r="A1" s="1"/>
      <c r="B1" s="1"/>
      <c r="C1" s="7"/>
      <c r="D1" s="1"/>
      <c r="E1" s="1"/>
      <c r="F1" s="1"/>
      <c r="G1" s="1"/>
      <c r="H1" s="1"/>
      <c r="I1" s="1"/>
      <c r="J1" s="1"/>
      <c r="K1" s="1"/>
      <c r="L1" s="1"/>
      <c r="M1" s="1"/>
      <c r="N1" s="1"/>
      <c r="O1" s="1"/>
      <c r="P1" s="1"/>
    </row>
    <row r="2" spans="1:17" ht="13.75" customHeight="1" x14ac:dyDescent="0.15">
      <c r="A2" s="1"/>
      <c r="B2" s="3"/>
      <c r="C2" s="8"/>
      <c r="D2" s="3"/>
      <c r="E2" s="3"/>
      <c r="F2" s="3"/>
      <c r="G2" s="3"/>
      <c r="H2" s="3"/>
      <c r="I2" s="3"/>
      <c r="J2" s="3"/>
      <c r="K2" s="3"/>
      <c r="L2" s="3"/>
      <c r="M2" s="3"/>
      <c r="N2" s="3"/>
      <c r="O2" s="3"/>
      <c r="P2" s="3"/>
    </row>
    <row r="3" spans="1:17" ht="37.5" customHeight="1" x14ac:dyDescent="0.15">
      <c r="A3" s="1"/>
      <c r="B3" s="3"/>
      <c r="C3" s="8"/>
      <c r="D3" s="4"/>
      <c r="E3" s="4"/>
      <c r="F3" s="4"/>
      <c r="G3" s="4"/>
      <c r="H3" s="4"/>
      <c r="I3" s="4"/>
      <c r="J3" s="4"/>
      <c r="K3" s="4"/>
      <c r="L3" s="4"/>
      <c r="M3" s="4"/>
      <c r="N3" s="4"/>
      <c r="O3" s="30"/>
      <c r="P3" s="3"/>
    </row>
    <row r="4" spans="1:17" ht="27" customHeight="1" x14ac:dyDescent="0.15">
      <c r="A4" s="1"/>
      <c r="B4" s="3"/>
      <c r="C4" s="8"/>
      <c r="D4" s="4"/>
      <c r="E4" s="4"/>
      <c r="F4" s="4"/>
      <c r="G4" s="4"/>
      <c r="H4" s="4"/>
      <c r="I4" s="4"/>
      <c r="J4" s="4"/>
      <c r="K4" s="4"/>
      <c r="L4" s="4"/>
      <c r="M4" s="4"/>
      <c r="N4" s="4"/>
      <c r="O4" s="30"/>
      <c r="P4" s="3"/>
    </row>
    <row r="5" spans="1:17" ht="18.25" customHeight="1" x14ac:dyDescent="0.15">
      <c r="A5" s="1"/>
      <c r="B5" s="3"/>
      <c r="C5" s="9"/>
      <c r="D5" s="21"/>
      <c r="E5" s="21"/>
      <c r="F5" s="21"/>
      <c r="G5" s="21"/>
      <c r="H5" s="21"/>
      <c r="I5" s="21"/>
      <c r="J5" s="21"/>
      <c r="K5" s="21"/>
      <c r="L5" s="21"/>
      <c r="M5" s="21"/>
      <c r="N5" s="21"/>
      <c r="O5" s="30"/>
      <c r="P5" s="3"/>
    </row>
    <row r="6" spans="1:17" ht="13.75" customHeight="1" x14ac:dyDescent="0.15">
      <c r="A6" s="1"/>
      <c r="B6" s="3"/>
      <c r="C6" s="9"/>
      <c r="D6" s="5"/>
      <c r="E6" s="5"/>
      <c r="F6" s="5"/>
      <c r="G6" s="5"/>
      <c r="H6" s="5"/>
      <c r="I6" s="5"/>
      <c r="J6" s="5"/>
      <c r="K6" s="5"/>
      <c r="L6" s="5"/>
      <c r="M6" s="5"/>
      <c r="N6" s="5"/>
      <c r="O6" s="30"/>
      <c r="P6" s="3"/>
    </row>
    <row r="7" spans="1:17" s="13" customFormat="1" ht="43" customHeight="1" x14ac:dyDescent="0.2">
      <c r="A7" s="1"/>
      <c r="B7" s="3"/>
      <c r="C7" s="31" t="s">
        <v>11</v>
      </c>
      <c r="D7" s="12"/>
      <c r="E7" s="12"/>
      <c r="F7" s="12"/>
      <c r="G7" s="12"/>
      <c r="H7" s="12"/>
      <c r="I7" s="12"/>
      <c r="J7" s="12"/>
      <c r="K7" s="12"/>
      <c r="L7" s="12"/>
      <c r="M7" s="12"/>
      <c r="N7" s="12"/>
      <c r="O7" s="30"/>
      <c r="P7" s="3"/>
      <c r="Q7" s="1"/>
    </row>
    <row r="8" spans="1:17" s="13" customFormat="1" ht="61.75" customHeight="1" x14ac:dyDescent="0.15">
      <c r="A8" s="1"/>
      <c r="B8" s="3"/>
      <c r="C8" s="112" t="s">
        <v>40</v>
      </c>
      <c r="D8" s="114"/>
      <c r="E8" s="114"/>
      <c r="F8" s="114"/>
      <c r="G8" s="114"/>
      <c r="H8" s="114"/>
      <c r="I8" s="114"/>
      <c r="J8" s="114"/>
      <c r="K8" s="114"/>
      <c r="L8" s="114"/>
      <c r="M8" s="114"/>
      <c r="N8" s="114"/>
      <c r="O8" s="114"/>
      <c r="P8" s="3"/>
      <c r="Q8" s="1"/>
    </row>
    <row r="9" spans="1:17" s="13" customFormat="1" ht="55" customHeight="1" x14ac:dyDescent="0.2">
      <c r="A9" s="1"/>
      <c r="B9" s="3"/>
      <c r="C9" s="31" t="s">
        <v>12</v>
      </c>
      <c r="D9" s="14"/>
      <c r="E9" s="14"/>
      <c r="F9" s="14"/>
      <c r="G9" s="14"/>
      <c r="H9" s="14"/>
      <c r="I9" s="14"/>
      <c r="J9" s="14"/>
      <c r="K9" s="14"/>
      <c r="L9" s="14"/>
      <c r="M9" s="14"/>
      <c r="N9" s="14"/>
      <c r="O9" s="3"/>
      <c r="P9" s="3"/>
      <c r="Q9" s="1"/>
    </row>
    <row r="10" spans="1:17" s="13" customFormat="1" ht="17" x14ac:dyDescent="0.2">
      <c r="A10" s="1"/>
      <c r="B10" s="3"/>
      <c r="C10" s="28" t="s">
        <v>14</v>
      </c>
      <c r="D10" s="14"/>
      <c r="E10" s="14"/>
      <c r="F10" s="14"/>
      <c r="G10" s="14"/>
      <c r="H10" s="14"/>
      <c r="I10" s="14"/>
      <c r="J10" s="14"/>
      <c r="K10" s="14"/>
      <c r="L10" s="14"/>
      <c r="M10" s="14"/>
      <c r="N10" s="14"/>
      <c r="O10" s="3"/>
      <c r="P10" s="3"/>
      <c r="Q10" s="1"/>
    </row>
    <row r="11" spans="1:17" s="13" customFormat="1" ht="15" x14ac:dyDescent="0.2">
      <c r="A11" s="1"/>
      <c r="B11" s="3"/>
      <c r="C11" s="28" t="s">
        <v>15</v>
      </c>
      <c r="D11" s="14"/>
      <c r="E11" s="14"/>
      <c r="F11" s="14"/>
      <c r="G11" s="14"/>
      <c r="H11" s="14"/>
      <c r="I11" s="14"/>
      <c r="J11" s="14"/>
      <c r="K11" s="14"/>
      <c r="L11" s="14"/>
      <c r="M11" s="14"/>
      <c r="N11" s="14"/>
      <c r="O11" s="3"/>
      <c r="P11" s="3"/>
      <c r="Q11" s="1"/>
    </row>
    <row r="12" spans="1:17" s="13" customFormat="1" ht="15" x14ac:dyDescent="0.2">
      <c r="A12" s="1"/>
      <c r="B12" s="3"/>
      <c r="C12" s="28"/>
      <c r="D12" s="14"/>
      <c r="E12" s="14"/>
      <c r="F12" s="14"/>
      <c r="G12" s="14"/>
      <c r="H12" s="14"/>
      <c r="I12" s="14"/>
      <c r="J12" s="14"/>
      <c r="K12" s="14"/>
      <c r="L12" s="14"/>
      <c r="M12" s="14"/>
      <c r="N12" s="14"/>
      <c r="O12" s="3"/>
      <c r="P12" s="3"/>
      <c r="Q12" s="1"/>
    </row>
    <row r="13" spans="1:17" s="13" customFormat="1" x14ac:dyDescent="0.15">
      <c r="A13" s="1"/>
      <c r="B13" s="3"/>
      <c r="C13" s="8"/>
      <c r="D13" s="14"/>
      <c r="E13" s="14"/>
      <c r="F13" s="14"/>
      <c r="G13" s="14"/>
      <c r="H13" s="14"/>
      <c r="I13" s="14"/>
      <c r="J13" s="14"/>
      <c r="K13" s="14"/>
      <c r="L13" s="14"/>
      <c r="M13" s="14"/>
      <c r="N13" s="14"/>
      <c r="O13" s="3"/>
      <c r="P13" s="3"/>
      <c r="Q13" s="1"/>
    </row>
    <row r="14" spans="1:17" s="13" customFormat="1" ht="46" customHeight="1" x14ac:dyDescent="0.15">
      <c r="A14" s="1"/>
      <c r="B14" s="3"/>
      <c r="C14" s="8"/>
      <c r="D14" s="14"/>
      <c r="E14" s="14"/>
      <c r="F14" s="14"/>
      <c r="G14" s="14"/>
      <c r="H14" s="14"/>
      <c r="I14" s="14"/>
      <c r="J14" s="14"/>
      <c r="K14" s="14"/>
      <c r="L14" s="14"/>
      <c r="M14" s="14"/>
      <c r="N14" s="14"/>
      <c r="O14" s="3"/>
      <c r="P14" s="3"/>
      <c r="Q14" s="1"/>
    </row>
    <row r="15" spans="1:17" s="11" customFormat="1" x14ac:dyDescent="0.15">
      <c r="A15" s="1"/>
      <c r="B15" s="3"/>
      <c r="C15" s="8"/>
      <c r="D15" s="32" t="s">
        <v>10</v>
      </c>
      <c r="E15" s="115"/>
      <c r="F15" s="116"/>
      <c r="G15" s="117"/>
      <c r="H15" s="3"/>
      <c r="I15" s="3"/>
      <c r="J15" s="67"/>
      <c r="K15" s="3"/>
      <c r="L15" s="3"/>
      <c r="M15" s="3"/>
      <c r="N15" s="3"/>
      <c r="O15" s="46"/>
      <c r="P15" s="46"/>
      <c r="Q15" s="47"/>
    </row>
    <row r="16" spans="1:17" s="11" customFormat="1" ht="24.25" customHeight="1" x14ac:dyDescent="0.15">
      <c r="A16" s="1"/>
      <c r="B16" s="3"/>
      <c r="C16" s="8"/>
      <c r="D16" s="3"/>
      <c r="E16" s="3"/>
      <c r="F16" s="3"/>
      <c r="G16" s="3"/>
      <c r="H16" s="5"/>
      <c r="I16" s="5"/>
      <c r="J16" s="3"/>
      <c r="K16" s="3"/>
      <c r="L16" s="3"/>
      <c r="M16" s="3"/>
      <c r="N16" s="3"/>
      <c r="O16" s="3"/>
      <c r="P16" s="3"/>
      <c r="Q16" s="1"/>
    </row>
    <row r="17" spans="1:17" s="11" customFormat="1" x14ac:dyDescent="0.15">
      <c r="A17" s="1"/>
      <c r="B17" s="3"/>
      <c r="C17" s="8"/>
      <c r="D17" s="5"/>
      <c r="E17" s="32" t="s">
        <v>26</v>
      </c>
      <c r="F17" s="2"/>
      <c r="G17" s="2"/>
      <c r="H17" s="5"/>
      <c r="I17" s="5"/>
      <c r="J17" s="3"/>
      <c r="K17" s="3"/>
      <c r="L17" s="5"/>
      <c r="M17" s="5"/>
      <c r="N17" s="5"/>
      <c r="O17" s="3"/>
      <c r="P17" s="3"/>
      <c r="Q17" s="1"/>
    </row>
    <row r="18" spans="1:17" s="13" customFormat="1" x14ac:dyDescent="0.15">
      <c r="A18" s="1"/>
      <c r="B18" s="3"/>
      <c r="C18" s="8"/>
      <c r="D18" s="5"/>
      <c r="E18" s="48" t="s">
        <v>16</v>
      </c>
      <c r="F18" s="48" t="s">
        <v>17</v>
      </c>
      <c r="G18" s="48" t="s">
        <v>18</v>
      </c>
      <c r="H18" s="48" t="s">
        <v>19</v>
      </c>
      <c r="I18" s="68" t="s">
        <v>22</v>
      </c>
      <c r="J18" s="3"/>
      <c r="K18" s="3"/>
      <c r="L18" s="5"/>
      <c r="M18" s="5"/>
      <c r="N18" s="5"/>
      <c r="O18" s="3"/>
      <c r="P18" s="3"/>
      <c r="Q18" s="1"/>
    </row>
    <row r="19" spans="1:17" s="13" customFormat="1" x14ac:dyDescent="0.15">
      <c r="A19" s="1"/>
      <c r="B19" s="3"/>
      <c r="C19" s="8"/>
      <c r="D19" s="5"/>
      <c r="E19" s="69"/>
      <c r="F19" s="63"/>
      <c r="G19" s="69"/>
      <c r="H19" s="63"/>
      <c r="I19" s="70">
        <v>0</v>
      </c>
      <c r="J19" s="3"/>
      <c r="K19" s="3"/>
      <c r="L19" s="5"/>
      <c r="M19" s="5"/>
      <c r="N19" s="5"/>
      <c r="O19" s="5"/>
      <c r="P19" s="5"/>
      <c r="Q19" s="1"/>
    </row>
    <row r="20" spans="1:17" s="13" customFormat="1" ht="4.75" customHeight="1" x14ac:dyDescent="0.15">
      <c r="A20" s="1"/>
      <c r="B20" s="3"/>
      <c r="C20" s="8"/>
      <c r="D20" s="5"/>
      <c r="E20" s="15"/>
      <c r="F20" s="15"/>
      <c r="G20" s="15"/>
      <c r="H20" s="5"/>
      <c r="I20" s="5"/>
      <c r="J20" s="15"/>
      <c r="K20" s="15"/>
      <c r="L20" s="5"/>
      <c r="M20" s="5"/>
      <c r="N20" s="5"/>
      <c r="O20" s="5"/>
      <c r="P20" s="5"/>
      <c r="Q20" s="1"/>
    </row>
    <row r="21" spans="1:17" s="13" customFormat="1" x14ac:dyDescent="0.15">
      <c r="A21" s="1"/>
      <c r="B21" s="3"/>
      <c r="C21" s="8"/>
      <c r="D21" s="3"/>
      <c r="E21" s="71" t="s">
        <v>35</v>
      </c>
      <c r="F21" s="72" t="s">
        <v>27</v>
      </c>
      <c r="G21" s="72"/>
      <c r="H21" s="5"/>
      <c r="I21" s="5"/>
      <c r="J21" s="3"/>
      <c r="K21" s="3"/>
      <c r="L21" s="3"/>
      <c r="M21" s="3"/>
      <c r="N21" s="3"/>
      <c r="O21" s="3"/>
      <c r="P21" s="3"/>
      <c r="Q21" s="1"/>
    </row>
    <row r="22" spans="1:17" s="13" customFormat="1" x14ac:dyDescent="0.15">
      <c r="A22" s="1"/>
      <c r="B22" s="3"/>
      <c r="C22" s="8"/>
      <c r="D22" s="3"/>
      <c r="E22" s="3"/>
      <c r="F22" s="73"/>
      <c r="G22" s="3"/>
      <c r="H22" s="3"/>
      <c r="I22" s="3"/>
      <c r="J22" s="3"/>
      <c r="K22" s="3"/>
      <c r="L22" s="3"/>
      <c r="M22" s="3"/>
      <c r="N22" s="3"/>
      <c r="O22" s="3"/>
      <c r="P22" s="3"/>
      <c r="Q22" s="1"/>
    </row>
    <row r="23" spans="1:17" s="13" customFormat="1" ht="64" customHeight="1" x14ac:dyDescent="0.15">
      <c r="A23" s="1"/>
      <c r="B23" s="3"/>
      <c r="C23" s="8"/>
      <c r="D23" s="74" t="s">
        <v>0</v>
      </c>
      <c r="E23" s="75" t="s">
        <v>28</v>
      </c>
      <c r="F23" s="109" t="s">
        <v>21</v>
      </c>
      <c r="G23" s="110"/>
      <c r="H23" s="111"/>
      <c r="I23" s="6" t="s">
        <v>33</v>
      </c>
      <c r="J23" s="6" t="s">
        <v>24</v>
      </c>
      <c r="K23" s="6" t="s">
        <v>20</v>
      </c>
      <c r="L23" s="118" t="s">
        <v>34</v>
      </c>
      <c r="M23" s="119"/>
      <c r="N23" s="119"/>
      <c r="O23" s="32"/>
      <c r="P23" s="32"/>
      <c r="Q23" s="49"/>
    </row>
    <row r="24" spans="1:17" s="13" customFormat="1" ht="21" customHeight="1" x14ac:dyDescent="0.15">
      <c r="A24" s="1"/>
      <c r="B24" s="3"/>
      <c r="C24" s="8"/>
      <c r="D24" s="74"/>
      <c r="E24" s="74"/>
      <c r="F24" s="6" t="s">
        <v>39</v>
      </c>
      <c r="G24" s="6" t="s">
        <v>38</v>
      </c>
      <c r="H24" s="65" t="s">
        <v>32</v>
      </c>
      <c r="I24" s="65"/>
      <c r="J24" s="74"/>
      <c r="K24" s="6"/>
      <c r="L24" s="118"/>
      <c r="M24" s="119"/>
      <c r="N24" s="119"/>
      <c r="O24" s="5"/>
      <c r="P24" s="5"/>
      <c r="Q24" s="45"/>
    </row>
    <row r="25" spans="1:17" s="13" customFormat="1" ht="21" customHeight="1" x14ac:dyDescent="0.15">
      <c r="A25" s="1"/>
      <c r="B25" s="3"/>
      <c r="C25" s="8"/>
      <c r="D25" s="77"/>
      <c r="E25" s="78" t="s">
        <v>29</v>
      </c>
      <c r="F25" s="79"/>
      <c r="G25" s="79"/>
      <c r="H25" s="66" t="s">
        <v>36</v>
      </c>
      <c r="I25" s="80">
        <v>0.1</v>
      </c>
      <c r="J25" s="77"/>
      <c r="K25" s="77">
        <v>100</v>
      </c>
      <c r="L25" s="118" t="s">
        <v>36</v>
      </c>
      <c r="M25" s="119"/>
      <c r="N25" s="119"/>
      <c r="O25" s="5"/>
      <c r="P25" s="5"/>
      <c r="Q25" s="45"/>
    </row>
    <row r="26" spans="1:17" s="13" customFormat="1" ht="21" customHeight="1" x14ac:dyDescent="0.15">
      <c r="A26" s="1"/>
      <c r="B26" s="3"/>
      <c r="C26" s="8"/>
      <c r="D26" s="77"/>
      <c r="E26" s="80" t="s">
        <v>30</v>
      </c>
      <c r="F26" s="79"/>
      <c r="G26" s="79"/>
      <c r="H26" s="66" t="s">
        <v>36</v>
      </c>
      <c r="I26" s="80">
        <v>0.1</v>
      </c>
      <c r="J26" s="77"/>
      <c r="K26" s="80">
        <v>10.3</v>
      </c>
      <c r="L26" s="118" t="s">
        <v>36</v>
      </c>
      <c r="M26" s="119"/>
      <c r="N26" s="119"/>
      <c r="O26" s="5"/>
      <c r="P26" s="5"/>
      <c r="Q26" s="50"/>
    </row>
    <row r="27" spans="1:17" s="13" customFormat="1" ht="21" customHeight="1" x14ac:dyDescent="0.15">
      <c r="A27" s="1"/>
      <c r="B27" s="3"/>
      <c r="C27" s="8"/>
      <c r="D27" s="77"/>
      <c r="E27" s="80" t="s">
        <v>31</v>
      </c>
      <c r="F27" s="66"/>
      <c r="G27" s="66"/>
      <c r="H27" s="66" t="s">
        <v>36</v>
      </c>
      <c r="I27" s="80">
        <v>0.1</v>
      </c>
      <c r="J27" s="66"/>
      <c r="K27" s="66"/>
      <c r="L27" s="118"/>
      <c r="M27" s="119"/>
      <c r="N27" s="119"/>
      <c r="O27" s="5"/>
      <c r="P27" s="5"/>
      <c r="Q27" s="50"/>
    </row>
    <row r="28" spans="1:17" s="13" customFormat="1" x14ac:dyDescent="0.15">
      <c r="A28" s="1"/>
      <c r="B28" s="3"/>
      <c r="C28" s="64"/>
      <c r="D28" s="15"/>
      <c r="E28" s="15"/>
      <c r="F28" s="15"/>
      <c r="G28" s="15"/>
      <c r="H28" s="15"/>
      <c r="I28" s="15"/>
      <c r="J28" s="15"/>
      <c r="K28" s="15"/>
      <c r="L28" s="15"/>
      <c r="M28" s="15"/>
      <c r="N28" s="15"/>
      <c r="O28" s="3"/>
      <c r="P28" s="3"/>
      <c r="Q28" s="1"/>
    </row>
    <row r="29" spans="1:17" s="13" customFormat="1" x14ac:dyDescent="0.15">
      <c r="A29" s="1"/>
      <c r="B29" s="3"/>
      <c r="C29" s="8"/>
      <c r="D29" s="15"/>
      <c r="E29" s="15"/>
      <c r="F29" s="15"/>
      <c r="G29" s="15"/>
      <c r="H29" s="15"/>
      <c r="I29" s="15"/>
      <c r="J29" s="15"/>
      <c r="K29" s="15"/>
      <c r="L29" s="15"/>
      <c r="M29" s="15"/>
      <c r="N29" s="15"/>
      <c r="O29" s="3"/>
      <c r="P29" s="3"/>
      <c r="Q29" s="1"/>
    </row>
    <row r="30" spans="1:17" s="13" customFormat="1" x14ac:dyDescent="0.15">
      <c r="A30" s="1"/>
      <c r="B30" s="3"/>
      <c r="C30" s="8"/>
      <c r="D30" s="15"/>
      <c r="E30" s="15"/>
      <c r="F30" s="15"/>
      <c r="G30" s="15"/>
      <c r="H30" s="15"/>
      <c r="I30" s="15"/>
      <c r="J30" s="15"/>
      <c r="K30" s="15"/>
      <c r="L30" s="15"/>
      <c r="M30" s="15"/>
      <c r="N30" s="15"/>
      <c r="O30" s="3"/>
      <c r="P30" s="3"/>
      <c r="Q30" s="1"/>
    </row>
    <row r="31" spans="1:17" s="13" customFormat="1" x14ac:dyDescent="0.15">
      <c r="A31" s="1"/>
      <c r="B31" s="3"/>
      <c r="C31" s="8"/>
      <c r="D31" s="15"/>
      <c r="E31" s="15"/>
      <c r="F31" s="15"/>
      <c r="G31" s="15"/>
      <c r="H31" s="15"/>
      <c r="I31" s="15"/>
      <c r="J31" s="15"/>
      <c r="K31" s="15"/>
      <c r="L31" s="15"/>
      <c r="M31" s="15"/>
      <c r="N31" s="15"/>
      <c r="O31" s="3"/>
      <c r="P31" s="3"/>
      <c r="Q31" s="1"/>
    </row>
    <row r="32" spans="1:17" s="13" customFormat="1" x14ac:dyDescent="0.15">
      <c r="A32" s="1"/>
      <c r="B32" s="3"/>
      <c r="C32" s="8"/>
      <c r="D32" s="15"/>
      <c r="E32" s="15"/>
      <c r="F32" s="15"/>
      <c r="G32" s="15"/>
      <c r="H32" s="15"/>
      <c r="I32" s="15"/>
      <c r="J32" s="15"/>
      <c r="K32" s="15"/>
      <c r="L32" s="15"/>
      <c r="M32" s="15"/>
      <c r="N32" s="15"/>
      <c r="O32" s="3"/>
      <c r="P32" s="3"/>
      <c r="Q32" s="1"/>
    </row>
    <row r="33" spans="1:17" s="13" customFormat="1" x14ac:dyDescent="0.15">
      <c r="A33" s="1"/>
      <c r="B33" s="3"/>
      <c r="C33" s="8"/>
      <c r="D33" s="15"/>
      <c r="E33" s="15"/>
      <c r="F33" s="15"/>
      <c r="G33" s="15"/>
      <c r="H33" s="15"/>
      <c r="I33" s="15"/>
      <c r="J33" s="15"/>
      <c r="K33" s="15"/>
      <c r="L33" s="15"/>
      <c r="M33" s="15"/>
      <c r="N33" s="15"/>
      <c r="O33" s="3"/>
      <c r="P33" s="3"/>
      <c r="Q33" s="1"/>
    </row>
    <row r="34" spans="1:17" s="13" customFormat="1" x14ac:dyDescent="0.15">
      <c r="A34" s="1"/>
      <c r="B34" s="3"/>
      <c r="C34" s="8"/>
      <c r="D34" s="15"/>
      <c r="E34" s="15"/>
      <c r="F34" s="15"/>
      <c r="G34" s="15"/>
      <c r="H34" s="15"/>
      <c r="I34" s="15"/>
      <c r="J34" s="15"/>
      <c r="K34" s="15"/>
      <c r="L34" s="15"/>
      <c r="M34" s="15"/>
      <c r="N34" s="15"/>
      <c r="O34" s="3"/>
      <c r="P34" s="3"/>
      <c r="Q34" s="1"/>
    </row>
    <row r="35" spans="1:17" s="13" customFormat="1" x14ac:dyDescent="0.15">
      <c r="A35" s="1"/>
      <c r="B35" s="3"/>
      <c r="C35" s="8"/>
      <c r="D35" s="15"/>
      <c r="E35" s="15"/>
      <c r="F35" s="15"/>
      <c r="G35" s="15"/>
      <c r="H35" s="15"/>
      <c r="I35" s="15"/>
      <c r="J35" s="15"/>
      <c r="K35" s="15"/>
      <c r="L35" s="15"/>
      <c r="M35" s="15"/>
      <c r="N35" s="15"/>
      <c r="O35" s="3"/>
      <c r="P35" s="3"/>
      <c r="Q35" s="1"/>
    </row>
    <row r="36" spans="1:17" s="13" customFormat="1" x14ac:dyDescent="0.15">
      <c r="A36" s="1"/>
      <c r="B36" s="3"/>
      <c r="C36" s="8"/>
      <c r="D36" s="15"/>
      <c r="E36" s="15"/>
      <c r="F36" s="15"/>
      <c r="G36" s="15"/>
      <c r="H36" s="15"/>
      <c r="I36" s="15"/>
      <c r="J36" s="15"/>
      <c r="K36" s="15"/>
      <c r="L36" s="15"/>
      <c r="M36" s="15"/>
      <c r="N36" s="15"/>
      <c r="O36" s="3"/>
      <c r="P36" s="3"/>
      <c r="Q36" s="1"/>
    </row>
    <row r="37" spans="1:17" s="13" customFormat="1" x14ac:dyDescent="0.15">
      <c r="A37" s="1"/>
      <c r="B37" s="3"/>
      <c r="C37" s="8"/>
      <c r="D37" s="15"/>
      <c r="E37" s="15"/>
      <c r="F37" s="15"/>
      <c r="G37" s="15"/>
      <c r="H37" s="15"/>
      <c r="I37" s="15"/>
      <c r="J37" s="15"/>
      <c r="K37" s="15"/>
      <c r="L37" s="15"/>
      <c r="M37" s="15"/>
      <c r="N37" s="15"/>
      <c r="O37" s="3"/>
      <c r="P37" s="3"/>
      <c r="Q37" s="1"/>
    </row>
    <row r="38" spans="1:17" s="13" customFormat="1" x14ac:dyDescent="0.15">
      <c r="A38" s="1"/>
      <c r="B38" s="3"/>
      <c r="C38" s="8"/>
      <c r="D38" s="15"/>
      <c r="E38" s="15"/>
      <c r="F38" s="15"/>
      <c r="G38" s="15"/>
      <c r="H38" s="15"/>
      <c r="I38" s="15"/>
      <c r="J38" s="15" t="s">
        <v>13</v>
      </c>
      <c r="K38" s="15"/>
      <c r="L38" s="15"/>
      <c r="M38" s="15"/>
      <c r="N38" s="15"/>
      <c r="O38" s="3"/>
      <c r="P38" s="3"/>
      <c r="Q38" s="1"/>
    </row>
    <row r="39" spans="1:17" s="13" customFormat="1" x14ac:dyDescent="0.15">
      <c r="A39" s="1"/>
      <c r="B39" s="3"/>
      <c r="C39" s="8"/>
      <c r="D39" s="15"/>
      <c r="E39" s="15"/>
      <c r="F39" s="15"/>
      <c r="G39" s="15"/>
      <c r="H39" s="15"/>
      <c r="I39" s="15"/>
      <c r="J39" s="15"/>
      <c r="K39" s="15"/>
      <c r="L39" s="15"/>
      <c r="M39" s="15"/>
      <c r="N39" s="15"/>
      <c r="O39" s="3"/>
      <c r="P39" s="3"/>
      <c r="Q39" s="1"/>
    </row>
    <row r="40" spans="1:17" s="13" customFormat="1" x14ac:dyDescent="0.15">
      <c r="A40" s="1"/>
      <c r="B40" s="3"/>
      <c r="C40" s="8"/>
      <c r="D40" s="15"/>
      <c r="E40" s="15"/>
      <c r="F40" s="15"/>
      <c r="G40" s="15"/>
      <c r="H40" s="15"/>
      <c r="I40" s="15"/>
      <c r="J40" s="15"/>
      <c r="K40" s="15"/>
      <c r="L40" s="15"/>
      <c r="M40" s="15"/>
      <c r="N40" s="15"/>
      <c r="O40" s="3"/>
      <c r="P40" s="3"/>
      <c r="Q40" s="1"/>
    </row>
    <row r="41" spans="1:17" s="13" customFormat="1" ht="30.5" customHeight="1" x14ac:dyDescent="0.2">
      <c r="A41" s="1"/>
      <c r="B41" s="3"/>
      <c r="C41" s="33" t="s">
        <v>4</v>
      </c>
      <c r="D41" s="22"/>
      <c r="E41" s="22"/>
      <c r="F41" s="22"/>
      <c r="G41" s="22"/>
      <c r="H41" s="22"/>
      <c r="I41" s="22"/>
      <c r="J41" s="22"/>
      <c r="K41" s="22"/>
      <c r="L41" s="22"/>
      <c r="M41" s="22"/>
      <c r="N41" s="22"/>
      <c r="O41" s="23"/>
      <c r="P41" s="3"/>
      <c r="Q41" s="1"/>
    </row>
    <row r="42" spans="1:17" s="17" customFormat="1" ht="25" customHeight="1" x14ac:dyDescent="0.2">
      <c r="A42" s="16"/>
      <c r="B42" s="19"/>
      <c r="C42" s="34" t="s">
        <v>5</v>
      </c>
      <c r="D42" s="25"/>
      <c r="E42" s="25"/>
      <c r="F42" s="25"/>
      <c r="G42" s="25"/>
      <c r="H42" s="25"/>
      <c r="I42" s="25"/>
      <c r="K42" s="25"/>
      <c r="L42" s="25"/>
      <c r="M42" s="25"/>
      <c r="N42" s="25"/>
      <c r="O42" s="24"/>
      <c r="P42" s="19"/>
      <c r="Q42" s="16"/>
    </row>
    <row r="43" spans="1:17" s="18" customFormat="1" ht="63" customHeight="1" x14ac:dyDescent="0.15">
      <c r="A43" s="16"/>
      <c r="B43" s="19"/>
      <c r="C43" s="112" t="s">
        <v>6</v>
      </c>
      <c r="D43" s="113"/>
      <c r="E43" s="113"/>
      <c r="F43" s="113"/>
      <c r="G43" s="41"/>
      <c r="H43" s="41"/>
      <c r="I43" s="36"/>
      <c r="J43" s="37" t="s">
        <v>7</v>
      </c>
      <c r="K43" s="36"/>
      <c r="L43" s="36"/>
      <c r="M43" s="36"/>
      <c r="N43" s="36"/>
      <c r="O43" s="37"/>
      <c r="P43" s="20"/>
      <c r="Q43" s="16"/>
    </row>
    <row r="44" spans="1:17" s="18" customFormat="1" ht="31" customHeight="1" x14ac:dyDescent="0.2">
      <c r="A44" s="16"/>
      <c r="B44" s="19"/>
      <c r="C44" s="26" t="s">
        <v>1</v>
      </c>
      <c r="D44" s="26"/>
      <c r="E44" s="26"/>
      <c r="F44" s="26"/>
      <c r="G44" s="26"/>
      <c r="H44" s="26"/>
      <c r="I44" s="26"/>
      <c r="J44" s="38"/>
      <c r="K44" s="26"/>
      <c r="L44" s="26"/>
      <c r="M44" s="26"/>
      <c r="N44" s="26"/>
      <c r="O44" s="38"/>
      <c r="P44" s="20"/>
      <c r="Q44" s="16"/>
    </row>
    <row r="45" spans="1:17" s="18" customFormat="1" ht="16.75" customHeight="1" x14ac:dyDescent="0.2">
      <c r="A45" s="16"/>
      <c r="B45" s="19"/>
      <c r="C45" s="27" t="s">
        <v>8</v>
      </c>
      <c r="D45" s="26"/>
      <c r="E45" s="26"/>
      <c r="F45" s="26"/>
      <c r="G45" s="26"/>
      <c r="H45" s="26"/>
      <c r="I45" s="26"/>
      <c r="J45" s="37" t="s">
        <v>41</v>
      </c>
      <c r="K45" s="26"/>
      <c r="L45" s="26"/>
      <c r="M45" s="26"/>
      <c r="N45" s="26"/>
      <c r="O45" s="37"/>
      <c r="P45" s="20"/>
      <c r="Q45" s="16"/>
    </row>
    <row r="46" spans="1:17" s="18" customFormat="1" ht="16.75" customHeight="1" x14ac:dyDescent="0.2">
      <c r="A46" s="16"/>
      <c r="B46" s="19"/>
      <c r="C46" s="39" t="s">
        <v>9</v>
      </c>
      <c r="D46" s="26"/>
      <c r="E46" s="26"/>
      <c r="F46" s="26"/>
      <c r="G46" s="26"/>
      <c r="H46" s="26"/>
      <c r="I46" s="26"/>
      <c r="J46" s="37" t="s">
        <v>42</v>
      </c>
      <c r="K46" s="26"/>
      <c r="L46" s="26"/>
      <c r="M46" s="26"/>
      <c r="N46" s="26"/>
      <c r="O46" s="37"/>
      <c r="P46" s="20"/>
      <c r="Q46" s="16"/>
    </row>
    <row r="47" spans="1:17" ht="16.75" customHeight="1" x14ac:dyDescent="0.2">
      <c r="A47" s="16"/>
      <c r="B47" s="19"/>
      <c r="C47" s="39" t="s">
        <v>2</v>
      </c>
      <c r="D47" s="28"/>
      <c r="E47" s="28"/>
      <c r="F47" s="28"/>
      <c r="G47" s="28"/>
      <c r="H47" s="28"/>
      <c r="I47" s="28"/>
      <c r="J47" s="37" t="s">
        <v>3</v>
      </c>
      <c r="K47" s="28"/>
      <c r="L47" s="28"/>
      <c r="M47" s="28"/>
      <c r="N47" s="28"/>
      <c r="O47" s="37"/>
      <c r="P47" s="20"/>
      <c r="Q47" s="16"/>
    </row>
    <row r="48" spans="1:17" ht="16.75" customHeight="1" x14ac:dyDescent="0.2">
      <c r="A48" s="16"/>
      <c r="B48" s="19"/>
      <c r="C48" s="39"/>
      <c r="D48" s="28"/>
      <c r="E48" s="28"/>
      <c r="F48" s="28"/>
      <c r="G48" s="28"/>
      <c r="H48" s="28"/>
      <c r="I48" s="28"/>
      <c r="K48" s="28"/>
      <c r="L48" s="28"/>
      <c r="M48" s="89" t="s">
        <v>43</v>
      </c>
      <c r="O48" s="25"/>
      <c r="P48" s="20"/>
      <c r="Q48" s="16"/>
    </row>
    <row r="49" spans="1:17" ht="16.75" customHeight="1" x14ac:dyDescent="0.2">
      <c r="A49" s="16"/>
      <c r="B49" s="19"/>
      <c r="C49" s="39"/>
      <c r="D49" s="28"/>
      <c r="E49" s="28"/>
      <c r="F49" s="28"/>
      <c r="G49" s="28"/>
      <c r="H49" s="28"/>
      <c r="I49" s="28"/>
      <c r="J49" s="28"/>
      <c r="K49" s="28"/>
      <c r="L49" s="28"/>
      <c r="M49"/>
      <c r="N49" s="28"/>
      <c r="O49" s="40"/>
      <c r="P49" s="20"/>
      <c r="Q49" s="16"/>
    </row>
    <row r="50" spans="1:17" s="17" customFormat="1" ht="9.25" customHeight="1" x14ac:dyDescent="0.2">
      <c r="A50" s="16"/>
      <c r="B50" s="19"/>
      <c r="C50" s="29"/>
      <c r="D50" s="29"/>
      <c r="E50" s="29"/>
      <c r="F50" s="29"/>
      <c r="G50" s="29"/>
      <c r="H50" s="29"/>
      <c r="I50" s="29"/>
      <c r="J50" s="29"/>
      <c r="K50" s="29"/>
      <c r="L50" s="29"/>
      <c r="M50" s="29"/>
      <c r="N50" s="29"/>
      <c r="O50" s="35"/>
      <c r="P50" s="19"/>
      <c r="Q50" s="16"/>
    </row>
    <row r="51" spans="1:17" s="17" customFormat="1" ht="400" customHeight="1" x14ac:dyDescent="0.15">
      <c r="A51" s="16"/>
      <c r="B51" s="16"/>
      <c r="C51" s="16"/>
      <c r="D51" s="16"/>
      <c r="E51" s="16"/>
      <c r="F51" s="16"/>
      <c r="G51" s="16"/>
      <c r="H51" s="16"/>
      <c r="I51" s="16"/>
      <c r="J51" s="16"/>
      <c r="K51" s="16"/>
      <c r="L51" s="16"/>
      <c r="M51" s="16"/>
      <c r="N51" s="16"/>
      <c r="O51" s="16"/>
      <c r="P51" s="16"/>
      <c r="Q51" s="16"/>
    </row>
  </sheetData>
  <sheetProtection password="8E71" sheet="1" objects="1" scenarios="1"/>
  <mergeCells count="9">
    <mergeCell ref="F23:H23"/>
    <mergeCell ref="C43:F43"/>
    <mergeCell ref="C8:O8"/>
    <mergeCell ref="E15:G15"/>
    <mergeCell ref="L23:N23"/>
    <mergeCell ref="L24:N24"/>
    <mergeCell ref="L25:N25"/>
    <mergeCell ref="L26:N26"/>
    <mergeCell ref="L27:N27"/>
  </mergeCells>
  <phoneticPr fontId="0" type="noConversion"/>
  <dataValidations count="2">
    <dataValidation allowBlank="1" sqref="O5:O7 O1:O2 A1:B1048576 D1:N7 D9:O14 C51:N65536 C44 O44 O50:O65536 J28:J41 C46:C49 J44 P28:Q65536 D44:I49 C1:C41 J49 D28:I42 K28:O42 R1:IV1048576 P1:Q14 K44:L49 N44:N49 M44:M48"/>
    <dataValidation allowBlank="1" showInputMessage="1" sqref="E15 G16:G22 D15:D27 G25:G27 E16:F27 H24:I27 I20:I23 H20:H22 H15:I19 J15:L27 O15:Q27 M15:N22 M24:N27"/>
  </dataValidations>
  <hyperlinks>
    <hyperlink ref="J47" r:id="rId1" display="mailto:info@megazyme.com"/>
    <hyperlink ref="J43" r:id="rId2" display="http://www.megazyme.com/"/>
    <hyperlink ref="J46" r:id="rId3"/>
    <hyperlink ref="J45" r:id="rId4"/>
  </hyperlinks>
  <pageMargins left="0.59055118110236227" right="0.59055118110236227" top="0.59055118110236227" bottom="0.98425196850393704" header="0.51181102362204722" footer="0.51181102362204722"/>
  <pageSetup paperSize="9" scale="86" fitToHeight="2" orientation="landscape" horizontalDpi="360" verticalDpi="360" r:id="rId5"/>
  <headerFooter alignWithMargins="0">
    <oddFooter>&amp;LPrinted on &amp;D, Page &amp;P of &amp;N</oddFooter>
  </headerFooter>
  <rowBreaks count="2" manualBreakCount="2">
    <brk id="25" min="1" max="15" man="1"/>
    <brk id="49" min="1" max="15" man="1"/>
  </rowBreaks>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137"/>
  <sheetViews>
    <sheetView workbookViewId="0"/>
  </sheetViews>
  <sheetFormatPr baseColWidth="10" defaultColWidth="12.33203125" defaultRowHeight="13" x14ac:dyDescent="0.15"/>
  <cols>
    <col min="1" max="1" width="0.6640625" style="53" customWidth="1"/>
    <col min="2" max="2" width="1.6640625" style="53" customWidth="1"/>
    <col min="3" max="3" width="3.83203125" style="53" customWidth="1"/>
    <col min="4" max="4" width="14.83203125" style="53" customWidth="1"/>
    <col min="5" max="5" width="12.83203125" style="53" customWidth="1"/>
    <col min="6" max="7" width="10.83203125" style="53" customWidth="1"/>
    <col min="8" max="9" width="12.83203125" style="53" hidden="1" customWidth="1"/>
    <col min="10" max="10" width="12.83203125" style="53" customWidth="1"/>
    <col min="11" max="13" width="10.83203125" style="53" customWidth="1"/>
    <col min="14" max="14" width="12.83203125" style="53" hidden="1" customWidth="1"/>
    <col min="15" max="15" width="13.1640625" style="53" hidden="1" customWidth="1"/>
    <col min="16" max="16" width="13.1640625" style="53" customWidth="1"/>
    <col min="17" max="17" width="1.6640625" style="53" customWidth="1"/>
    <col min="18" max="57" width="79.5" style="53" customWidth="1"/>
    <col min="58" max="16384" width="12.33203125" style="53"/>
  </cols>
  <sheetData>
    <row r="1" spans="1:57" ht="7.7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row>
    <row r="2" spans="1:57" ht="99.75" customHeight="1" x14ac:dyDescent="0.15">
      <c r="A2" s="1"/>
      <c r="B2" s="3"/>
      <c r="C2" s="3"/>
      <c r="D2" s="3"/>
      <c r="E2" s="3"/>
      <c r="F2" s="3"/>
      <c r="G2" s="3"/>
      <c r="H2" s="3"/>
      <c r="I2" s="3"/>
      <c r="J2" s="3"/>
      <c r="K2" s="3"/>
      <c r="L2" s="3"/>
      <c r="M2" s="3"/>
      <c r="N2" s="3"/>
      <c r="O2" s="3"/>
      <c r="P2" s="3"/>
      <c r="Q2" s="3"/>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row>
    <row r="3" spans="1:57" ht="15" customHeight="1" x14ac:dyDescent="0.15">
      <c r="A3" s="1"/>
      <c r="B3" s="3"/>
      <c r="C3" s="3"/>
      <c r="D3" s="3"/>
      <c r="E3" s="3"/>
      <c r="F3" s="3"/>
      <c r="G3" s="3"/>
      <c r="H3" s="3"/>
      <c r="I3" s="3"/>
      <c r="J3" s="3"/>
      <c r="K3" s="3"/>
      <c r="L3" s="3"/>
      <c r="M3" s="3"/>
      <c r="N3" s="3"/>
      <c r="O3" s="3"/>
      <c r="P3" s="3"/>
      <c r="Q3" s="3"/>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row>
    <row r="4" spans="1:57" x14ac:dyDescent="0.15">
      <c r="A4" s="1"/>
      <c r="B4" s="3"/>
      <c r="C4" s="3"/>
      <c r="D4" s="32" t="s">
        <v>10</v>
      </c>
      <c r="E4" s="120"/>
      <c r="F4" s="121"/>
      <c r="G4" s="122"/>
      <c r="H4" s="3"/>
      <c r="I4" s="3"/>
      <c r="J4" s="3"/>
      <c r="K4" s="3"/>
      <c r="L4" s="67"/>
      <c r="M4" s="3"/>
      <c r="N4" s="3"/>
      <c r="O4" s="3"/>
      <c r="P4" s="3"/>
      <c r="Q4" s="3"/>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row>
    <row r="5" spans="1:57" ht="10.75" customHeight="1" x14ac:dyDescent="0.15">
      <c r="A5" s="1"/>
      <c r="B5" s="3"/>
      <c r="C5" s="3"/>
      <c r="D5" s="3"/>
      <c r="E5" s="3"/>
      <c r="F5" s="3"/>
      <c r="G5" s="3"/>
      <c r="H5" s="3"/>
      <c r="I5" s="5"/>
      <c r="J5" s="5"/>
      <c r="K5" s="5"/>
      <c r="L5" s="3"/>
      <c r="M5" s="3"/>
      <c r="N5" s="3"/>
      <c r="O5" s="3"/>
      <c r="P5" s="3"/>
      <c r="Q5" s="3"/>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row>
    <row r="6" spans="1:57" x14ac:dyDescent="0.15">
      <c r="A6" s="1"/>
      <c r="B6" s="3"/>
      <c r="C6" s="5"/>
      <c r="D6" s="5"/>
      <c r="E6" s="32" t="s">
        <v>26</v>
      </c>
      <c r="F6" s="2"/>
      <c r="G6" s="2"/>
      <c r="H6" s="3"/>
      <c r="I6" s="5"/>
      <c r="J6" s="5"/>
      <c r="K6" s="5"/>
      <c r="L6" s="3"/>
      <c r="M6" s="3"/>
      <c r="N6" s="5"/>
      <c r="O6" s="5"/>
      <c r="P6" s="5"/>
      <c r="Q6" s="5"/>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row>
    <row r="7" spans="1:57" x14ac:dyDescent="0.15">
      <c r="A7" s="1"/>
      <c r="B7" s="3"/>
      <c r="C7" s="5"/>
      <c r="D7" s="5"/>
      <c r="E7" s="48" t="s">
        <v>16</v>
      </c>
      <c r="F7" s="48" t="s">
        <v>17</v>
      </c>
      <c r="G7" s="48" t="s">
        <v>18</v>
      </c>
      <c r="H7" s="2"/>
      <c r="I7" s="107"/>
      <c r="J7" s="48" t="s">
        <v>19</v>
      </c>
      <c r="K7" s="68" t="s">
        <v>22</v>
      </c>
      <c r="L7" s="3"/>
      <c r="M7" s="3"/>
      <c r="N7" s="5"/>
      <c r="O7" s="5"/>
      <c r="P7" s="5"/>
      <c r="Q7" s="5"/>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row>
    <row r="8" spans="1:57" x14ac:dyDescent="0.15">
      <c r="A8" s="1"/>
      <c r="B8" s="3"/>
      <c r="C8" s="5"/>
      <c r="D8" s="5"/>
      <c r="E8" s="43"/>
      <c r="F8" s="94"/>
      <c r="G8" s="100"/>
      <c r="H8" s="95"/>
      <c r="I8" s="108"/>
      <c r="J8" s="94"/>
      <c r="K8" s="70">
        <f>IF(COUNT(E8,F8,G8,J8)=0,0,AVERAGE(E8,F8,G8,J8))</f>
        <v>0</v>
      </c>
      <c r="L8" s="3"/>
      <c r="M8" s="3"/>
      <c r="N8" s="5"/>
      <c r="O8" s="5"/>
      <c r="P8" s="5"/>
      <c r="Q8" s="5"/>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row>
    <row r="9" spans="1:57" ht="3" customHeight="1" x14ac:dyDescent="0.15">
      <c r="A9" s="1"/>
      <c r="B9" s="3"/>
      <c r="C9" s="5"/>
      <c r="D9" s="5"/>
      <c r="E9" s="15"/>
      <c r="F9" s="15"/>
      <c r="G9" s="15"/>
      <c r="H9" s="15"/>
      <c r="I9" s="5"/>
      <c r="J9" s="5"/>
      <c r="K9" s="5"/>
      <c r="L9" s="15"/>
      <c r="M9" s="15"/>
      <c r="N9" s="5"/>
      <c r="O9" s="5"/>
      <c r="P9" s="5"/>
      <c r="Q9" s="5"/>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row>
    <row r="10" spans="1:57" x14ac:dyDescent="0.15">
      <c r="A10" s="1"/>
      <c r="B10" s="3"/>
      <c r="C10" s="3"/>
      <c r="D10" s="3"/>
      <c r="E10" s="71" t="str">
        <f>IF(AND(ISNUMBER(Replicate_ave),Replicate_ave&gt;0),100/Replicate_ave,"--")</f>
        <v>--</v>
      </c>
      <c r="F10" s="72" t="s">
        <v>27</v>
      </c>
      <c r="G10" s="72"/>
      <c r="H10" s="3"/>
      <c r="I10" s="5"/>
      <c r="J10" s="5"/>
      <c r="K10" s="5"/>
      <c r="L10" s="3"/>
      <c r="M10" s="3"/>
      <c r="N10" s="3"/>
      <c r="O10" s="3"/>
      <c r="P10" s="3"/>
      <c r="Q10" s="3"/>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row>
    <row r="11" spans="1:57" ht="12.5" customHeight="1" x14ac:dyDescent="0.15">
      <c r="A11" s="1"/>
      <c r="B11" s="3"/>
      <c r="C11" s="3"/>
      <c r="D11" s="3"/>
      <c r="E11" s="3"/>
      <c r="F11" s="73"/>
      <c r="G11" s="3"/>
      <c r="H11" s="3"/>
      <c r="I11" s="3"/>
      <c r="J11" s="3"/>
      <c r="K11" s="3"/>
      <c r="L11" s="3"/>
      <c r="M11" s="3"/>
      <c r="N11" s="3"/>
      <c r="O11" s="3"/>
      <c r="P11" s="3"/>
      <c r="Q11" s="3"/>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row>
    <row r="12" spans="1:57" s="81" customFormat="1" ht="86.25" customHeight="1" x14ac:dyDescent="0.15">
      <c r="A12" s="82"/>
      <c r="B12" s="83"/>
      <c r="C12" s="84"/>
      <c r="D12" s="74" t="s">
        <v>0</v>
      </c>
      <c r="E12" s="75" t="s">
        <v>28</v>
      </c>
      <c r="F12" s="109" t="s">
        <v>21</v>
      </c>
      <c r="G12" s="123"/>
      <c r="H12" s="123"/>
      <c r="I12" s="124"/>
      <c r="J12" s="103"/>
      <c r="K12" s="6" t="s">
        <v>33</v>
      </c>
      <c r="L12" s="6" t="s">
        <v>24</v>
      </c>
      <c r="M12" s="6" t="s">
        <v>20</v>
      </c>
      <c r="N12" s="85" t="s">
        <v>25</v>
      </c>
      <c r="O12" s="104" t="s">
        <v>34</v>
      </c>
      <c r="P12" s="65" t="s">
        <v>34</v>
      </c>
      <c r="Q12" s="86"/>
    </row>
    <row r="13" spans="1:57" s="81" customFormat="1" ht="21.5" customHeight="1" x14ac:dyDescent="0.15">
      <c r="A13" s="82"/>
      <c r="B13" s="83"/>
      <c r="C13" s="84"/>
      <c r="D13" s="87"/>
      <c r="E13" s="88"/>
      <c r="F13" s="76" t="s">
        <v>37</v>
      </c>
      <c r="G13" s="76" t="s">
        <v>38</v>
      </c>
      <c r="H13" s="85" t="s">
        <v>23</v>
      </c>
      <c r="I13" s="106" t="s">
        <v>32</v>
      </c>
      <c r="J13" s="51" t="s">
        <v>32</v>
      </c>
      <c r="K13" s="51"/>
      <c r="L13" s="84"/>
      <c r="M13" s="42"/>
      <c r="N13" s="44"/>
      <c r="O13" s="44"/>
      <c r="P13" s="42"/>
      <c r="Q13" s="86"/>
    </row>
    <row r="14" spans="1:57" x14ac:dyDescent="0.15">
      <c r="A14" s="1"/>
      <c r="B14" s="3"/>
      <c r="C14" s="125">
        <v>1</v>
      </c>
      <c r="D14" s="54"/>
      <c r="E14" s="96" t="s">
        <v>29</v>
      </c>
      <c r="F14" s="101"/>
      <c r="G14" s="101"/>
      <c r="H14" s="90">
        <f>IF(COUNT(F14:G14)=0,0,AVERAGE(F14:G14))</f>
        <v>0</v>
      </c>
      <c r="I14" s="90" t="str">
        <f>IF(OR(ISNUMBER(Sample_1),ISNUMBER(Sample_2)),Sample_ave,"")</f>
        <v/>
      </c>
      <c r="J14" s="56" t="str">
        <f>I14</f>
        <v/>
      </c>
      <c r="K14" s="57">
        <v>0.1</v>
      </c>
      <c r="L14" s="57"/>
      <c r="M14" s="54">
        <v>100</v>
      </c>
      <c r="N14" s="91" t="e">
        <f>Absorbance*Factor*1/Sample_volume*1/Sample_weight*Extract_vol*0.09</f>
        <v>#VALUE!</v>
      </c>
      <c r="O14" s="90" t="str">
        <f>IF(ISERROR(Analyte_g_100g),"",Analyte_g_100g)</f>
        <v/>
      </c>
      <c r="P14" s="56" t="str">
        <f>O14</f>
        <v/>
      </c>
      <c r="Q14" s="3"/>
    </row>
    <row r="15" spans="1:57" x14ac:dyDescent="0.15">
      <c r="A15" s="1"/>
      <c r="B15" s="3"/>
      <c r="C15" s="126"/>
      <c r="D15" s="58"/>
      <c r="E15" s="97" t="s">
        <v>30</v>
      </c>
      <c r="F15" s="102"/>
      <c r="G15" s="102"/>
      <c r="H15" s="92">
        <f>IF(COUNT(F15:G15)=0,0,AVERAGE(F15:G15))</f>
        <v>0</v>
      </c>
      <c r="I15" s="92" t="str">
        <f>IF(OR(ISNUMBER(Sample_1),ISNUMBER(Sample_2)),Sample_ave,"")</f>
        <v/>
      </c>
      <c r="J15" s="56" t="str">
        <f>I15</f>
        <v/>
      </c>
      <c r="K15" s="59">
        <v>0.1</v>
      </c>
      <c r="L15" s="59"/>
      <c r="M15" s="59">
        <v>10.3</v>
      </c>
      <c r="N15" s="93" t="e">
        <f>Absorbance*Factor*1/Sample_volume*1/Sample_weight*Extract_vol*0.09</f>
        <v>#VALUE!</v>
      </c>
      <c r="O15" s="92" t="str">
        <f t="shared" ref="O15:O133" si="0">IF(ISERROR(Analyte_g_100g),"",Analyte_g_100g)</f>
        <v/>
      </c>
      <c r="P15" s="56" t="str">
        <f t="shared" ref="P15:P133" si="1">O15</f>
        <v/>
      </c>
      <c r="Q15" s="3"/>
    </row>
    <row r="16" spans="1:57" x14ac:dyDescent="0.15">
      <c r="A16" s="1"/>
      <c r="B16" s="3"/>
      <c r="C16" s="127"/>
      <c r="D16" s="61"/>
      <c r="E16" s="98" t="s">
        <v>31</v>
      </c>
      <c r="F16" s="62"/>
      <c r="G16" s="62"/>
      <c r="H16" s="62"/>
      <c r="I16" s="105"/>
      <c r="J16" s="56"/>
      <c r="K16" s="62"/>
      <c r="L16" s="62"/>
      <c r="M16" s="62"/>
      <c r="N16" s="99" t="e">
        <f>N14-N15</f>
        <v>#VALUE!</v>
      </c>
      <c r="O16" s="105" t="str">
        <f t="shared" si="0"/>
        <v/>
      </c>
      <c r="P16" s="56" t="str">
        <f t="shared" si="1"/>
        <v/>
      </c>
      <c r="Q16" s="3"/>
    </row>
    <row r="17" spans="1:17" x14ac:dyDescent="0.15">
      <c r="A17" s="1"/>
      <c r="B17" s="3"/>
      <c r="C17" s="125">
        <v>2</v>
      </c>
      <c r="D17" s="54"/>
      <c r="E17" s="96" t="s">
        <v>29</v>
      </c>
      <c r="F17" s="55"/>
      <c r="G17" s="55"/>
      <c r="H17" s="90">
        <f>IF(COUNT(F17:G17)=0,0,AVERAGE(F17:G17))</f>
        <v>0</v>
      </c>
      <c r="I17" s="90" t="str">
        <f>IF(OR(ISNUMBER(Sample_1),ISNUMBER(Sample_2)),Sample_ave,"")</f>
        <v/>
      </c>
      <c r="J17" s="56" t="str">
        <f>I17</f>
        <v/>
      </c>
      <c r="K17" s="57">
        <v>0.1</v>
      </c>
      <c r="L17" s="54"/>
      <c r="M17" s="54">
        <v>100</v>
      </c>
      <c r="N17" s="91" t="e">
        <f>Absorbance*Factor*1/Sample_volume*1/Sample_weight*Extract_vol*0.09</f>
        <v>#VALUE!</v>
      </c>
      <c r="O17" s="90" t="str">
        <f t="shared" si="0"/>
        <v/>
      </c>
      <c r="P17" s="56" t="str">
        <f t="shared" si="1"/>
        <v/>
      </c>
      <c r="Q17" s="3"/>
    </row>
    <row r="18" spans="1:17" x14ac:dyDescent="0.15">
      <c r="A18" s="1"/>
      <c r="B18" s="3"/>
      <c r="C18" s="126"/>
      <c r="D18" s="58"/>
      <c r="E18" s="97" t="s">
        <v>30</v>
      </c>
      <c r="F18" s="60"/>
      <c r="G18" s="60"/>
      <c r="H18" s="92">
        <f>IF(COUNT(F18:G18)=0,0,AVERAGE(F18:G18))</f>
        <v>0</v>
      </c>
      <c r="I18" s="92" t="str">
        <f>IF(OR(ISNUMBER(Sample_1),ISNUMBER(Sample_2)),Sample_ave,"")</f>
        <v/>
      </c>
      <c r="J18" s="56" t="str">
        <f>I18</f>
        <v/>
      </c>
      <c r="K18" s="59">
        <v>0.1</v>
      </c>
      <c r="L18" s="58"/>
      <c r="M18" s="59">
        <v>10.3</v>
      </c>
      <c r="N18" s="93" t="e">
        <f>Absorbance*Factor*1/Sample_volume*1/Sample_weight*Extract_vol*0.09</f>
        <v>#VALUE!</v>
      </c>
      <c r="O18" s="92" t="str">
        <f t="shared" si="0"/>
        <v/>
      </c>
      <c r="P18" s="56" t="str">
        <f t="shared" si="1"/>
        <v/>
      </c>
      <c r="Q18" s="3"/>
    </row>
    <row r="19" spans="1:17" x14ac:dyDescent="0.15">
      <c r="A19" s="1"/>
      <c r="B19" s="3"/>
      <c r="C19" s="127"/>
      <c r="D19" s="61"/>
      <c r="E19" s="98" t="s">
        <v>31</v>
      </c>
      <c r="F19" s="62"/>
      <c r="G19" s="62"/>
      <c r="H19" s="62"/>
      <c r="I19" s="105"/>
      <c r="J19" s="56"/>
      <c r="K19" s="62"/>
      <c r="L19" s="62"/>
      <c r="M19" s="62"/>
      <c r="N19" s="99" t="e">
        <f>N17-N18</f>
        <v>#VALUE!</v>
      </c>
      <c r="O19" s="105" t="str">
        <f t="shared" si="0"/>
        <v/>
      </c>
      <c r="P19" s="56" t="str">
        <f t="shared" si="1"/>
        <v/>
      </c>
      <c r="Q19" s="3"/>
    </row>
    <row r="20" spans="1:17" x14ac:dyDescent="0.15">
      <c r="A20" s="1"/>
      <c r="B20" s="3"/>
      <c r="C20" s="125">
        <v>3</v>
      </c>
      <c r="D20" s="54"/>
      <c r="E20" s="96" t="s">
        <v>29</v>
      </c>
      <c r="F20" s="55"/>
      <c r="G20" s="55"/>
      <c r="H20" s="90">
        <f>IF(COUNT(F20:G20)=0,0,AVERAGE(F20:G20))</f>
        <v>0</v>
      </c>
      <c r="I20" s="90" t="str">
        <f>IF(OR(ISNUMBER(Sample_1),ISNUMBER(Sample_2)),Sample_ave,"")</f>
        <v/>
      </c>
      <c r="J20" s="56" t="str">
        <f>I20</f>
        <v/>
      </c>
      <c r="K20" s="57">
        <v>0.1</v>
      </c>
      <c r="L20" s="54"/>
      <c r="M20" s="54">
        <v>100</v>
      </c>
      <c r="N20" s="91" t="e">
        <f>Absorbance*Factor*1/Sample_volume*1/Sample_weight*Extract_vol*0.09</f>
        <v>#VALUE!</v>
      </c>
      <c r="O20" s="90" t="str">
        <f t="shared" si="0"/>
        <v/>
      </c>
      <c r="P20" s="56" t="str">
        <f t="shared" si="1"/>
        <v/>
      </c>
      <c r="Q20" s="3"/>
    </row>
    <row r="21" spans="1:17" x14ac:dyDescent="0.15">
      <c r="A21" s="1"/>
      <c r="B21" s="3"/>
      <c r="C21" s="126"/>
      <c r="D21" s="58"/>
      <c r="E21" s="97" t="s">
        <v>30</v>
      </c>
      <c r="F21" s="60"/>
      <c r="G21" s="60"/>
      <c r="H21" s="92">
        <f>IF(COUNT(F21:G21)=0,0,AVERAGE(F21:G21))</f>
        <v>0</v>
      </c>
      <c r="I21" s="92" t="str">
        <f>IF(OR(ISNUMBER(Sample_1),ISNUMBER(Sample_2)),Sample_ave,"")</f>
        <v/>
      </c>
      <c r="J21" s="56" t="str">
        <f>I21</f>
        <v/>
      </c>
      <c r="K21" s="59">
        <v>0.1</v>
      </c>
      <c r="L21" s="58"/>
      <c r="M21" s="59">
        <v>10.3</v>
      </c>
      <c r="N21" s="93" t="e">
        <f>Absorbance*Factor*1/Sample_volume*1/Sample_weight*Extract_vol*0.09</f>
        <v>#VALUE!</v>
      </c>
      <c r="O21" s="92" t="str">
        <f t="shared" si="0"/>
        <v/>
      </c>
      <c r="P21" s="56" t="str">
        <f t="shared" si="1"/>
        <v/>
      </c>
      <c r="Q21" s="3"/>
    </row>
    <row r="22" spans="1:17" x14ac:dyDescent="0.15">
      <c r="A22" s="1"/>
      <c r="B22" s="3"/>
      <c r="C22" s="127"/>
      <c r="D22" s="61"/>
      <c r="E22" s="98" t="s">
        <v>31</v>
      </c>
      <c r="F22" s="62"/>
      <c r="G22" s="62"/>
      <c r="H22" s="62"/>
      <c r="I22" s="105"/>
      <c r="J22" s="56"/>
      <c r="K22" s="62"/>
      <c r="L22" s="62"/>
      <c r="M22" s="62"/>
      <c r="N22" s="99" t="e">
        <f>N20-N21</f>
        <v>#VALUE!</v>
      </c>
      <c r="O22" s="105" t="str">
        <f t="shared" si="0"/>
        <v/>
      </c>
      <c r="P22" s="56" t="str">
        <f t="shared" si="1"/>
        <v/>
      </c>
      <c r="Q22" s="3"/>
    </row>
    <row r="23" spans="1:17" x14ac:dyDescent="0.15">
      <c r="A23" s="1"/>
      <c r="B23" s="3"/>
      <c r="C23" s="125">
        <v>4</v>
      </c>
      <c r="D23" s="54"/>
      <c r="E23" s="96" t="s">
        <v>29</v>
      </c>
      <c r="F23" s="55"/>
      <c r="G23" s="55"/>
      <c r="H23" s="90">
        <f>IF(COUNT(F23:G23)=0,0,AVERAGE(F23:G23))</f>
        <v>0</v>
      </c>
      <c r="I23" s="90" t="str">
        <f>IF(OR(ISNUMBER(Sample_1),ISNUMBER(Sample_2)),Sample_ave,"")</f>
        <v/>
      </c>
      <c r="J23" s="56" t="str">
        <f>I23</f>
        <v/>
      </c>
      <c r="K23" s="57">
        <v>0.1</v>
      </c>
      <c r="L23" s="54"/>
      <c r="M23" s="54">
        <v>100</v>
      </c>
      <c r="N23" s="91" t="e">
        <f>Absorbance*Factor*1/Sample_volume*1/Sample_weight*Extract_vol*0.09</f>
        <v>#VALUE!</v>
      </c>
      <c r="O23" s="90" t="str">
        <f t="shared" si="0"/>
        <v/>
      </c>
      <c r="P23" s="56" t="str">
        <f t="shared" si="1"/>
        <v/>
      </c>
      <c r="Q23" s="3"/>
    </row>
    <row r="24" spans="1:17" x14ac:dyDescent="0.15">
      <c r="A24" s="1"/>
      <c r="B24" s="3"/>
      <c r="C24" s="126"/>
      <c r="D24" s="58"/>
      <c r="E24" s="97" t="s">
        <v>30</v>
      </c>
      <c r="F24" s="60"/>
      <c r="G24" s="60"/>
      <c r="H24" s="92">
        <f>IF(COUNT(F24:G24)=0,0,AVERAGE(F24:G24))</f>
        <v>0</v>
      </c>
      <c r="I24" s="92" t="str">
        <f>IF(OR(ISNUMBER(Sample_1),ISNUMBER(Sample_2)),Sample_ave,"")</f>
        <v/>
      </c>
      <c r="J24" s="56" t="str">
        <f>I24</f>
        <v/>
      </c>
      <c r="K24" s="59">
        <v>0.1</v>
      </c>
      <c r="L24" s="58"/>
      <c r="M24" s="59">
        <v>10.3</v>
      </c>
      <c r="N24" s="93" t="e">
        <f>Absorbance*Factor*1/Sample_volume*1/Sample_weight*Extract_vol*0.09</f>
        <v>#VALUE!</v>
      </c>
      <c r="O24" s="92" t="str">
        <f t="shared" si="0"/>
        <v/>
      </c>
      <c r="P24" s="56" t="str">
        <f t="shared" si="1"/>
        <v/>
      </c>
      <c r="Q24" s="3"/>
    </row>
    <row r="25" spans="1:17" x14ac:dyDescent="0.15">
      <c r="A25" s="1"/>
      <c r="B25" s="3"/>
      <c r="C25" s="127"/>
      <c r="D25" s="61"/>
      <c r="E25" s="98" t="s">
        <v>31</v>
      </c>
      <c r="F25" s="62"/>
      <c r="G25" s="62"/>
      <c r="H25" s="62"/>
      <c r="I25" s="105"/>
      <c r="J25" s="56"/>
      <c r="K25" s="62"/>
      <c r="L25" s="62"/>
      <c r="M25" s="62"/>
      <c r="N25" s="99" t="e">
        <f>N23-N24</f>
        <v>#VALUE!</v>
      </c>
      <c r="O25" s="105" t="str">
        <f t="shared" si="0"/>
        <v/>
      </c>
      <c r="P25" s="56" t="str">
        <f t="shared" si="1"/>
        <v/>
      </c>
      <c r="Q25" s="3"/>
    </row>
    <row r="26" spans="1:17" x14ac:dyDescent="0.15">
      <c r="A26" s="1"/>
      <c r="B26" s="3"/>
      <c r="C26" s="125">
        <v>5</v>
      </c>
      <c r="D26" s="54"/>
      <c r="E26" s="96" t="s">
        <v>29</v>
      </c>
      <c r="F26" s="55"/>
      <c r="G26" s="55"/>
      <c r="H26" s="90">
        <f>IF(COUNT(F26:G26)=0,0,AVERAGE(F26:G26))</f>
        <v>0</v>
      </c>
      <c r="I26" s="90" t="str">
        <f>IF(OR(ISNUMBER(Sample_1),ISNUMBER(Sample_2)),Sample_ave,"")</f>
        <v/>
      </c>
      <c r="J26" s="56" t="str">
        <f>I26</f>
        <v/>
      </c>
      <c r="K26" s="57">
        <v>0.1</v>
      </c>
      <c r="L26" s="54"/>
      <c r="M26" s="54">
        <v>100</v>
      </c>
      <c r="N26" s="91" t="e">
        <f>Absorbance*Factor*1/Sample_volume*1/Sample_weight*Extract_vol*0.09</f>
        <v>#VALUE!</v>
      </c>
      <c r="O26" s="90" t="str">
        <f t="shared" si="0"/>
        <v/>
      </c>
      <c r="P26" s="56" t="str">
        <f t="shared" si="1"/>
        <v/>
      </c>
      <c r="Q26" s="3"/>
    </row>
    <row r="27" spans="1:17" x14ac:dyDescent="0.15">
      <c r="A27" s="1"/>
      <c r="B27" s="3"/>
      <c r="C27" s="126"/>
      <c r="D27" s="58"/>
      <c r="E27" s="97" t="s">
        <v>30</v>
      </c>
      <c r="F27" s="60"/>
      <c r="G27" s="60"/>
      <c r="H27" s="92">
        <f>IF(COUNT(F27:G27)=0,0,AVERAGE(F27:G27))</f>
        <v>0</v>
      </c>
      <c r="I27" s="92" t="str">
        <f>IF(OR(ISNUMBER(Sample_1),ISNUMBER(Sample_2)),Sample_ave,"")</f>
        <v/>
      </c>
      <c r="J27" s="56" t="str">
        <f>I27</f>
        <v/>
      </c>
      <c r="K27" s="59">
        <v>0.1</v>
      </c>
      <c r="L27" s="58"/>
      <c r="M27" s="59">
        <v>10.3</v>
      </c>
      <c r="N27" s="93" t="e">
        <f>Absorbance*Factor*1/Sample_volume*1/Sample_weight*Extract_vol*0.09</f>
        <v>#VALUE!</v>
      </c>
      <c r="O27" s="92" t="str">
        <f t="shared" si="0"/>
        <v/>
      </c>
      <c r="P27" s="56" t="str">
        <f t="shared" si="1"/>
        <v/>
      </c>
      <c r="Q27" s="3"/>
    </row>
    <row r="28" spans="1:17" x14ac:dyDescent="0.15">
      <c r="A28" s="1"/>
      <c r="B28" s="3"/>
      <c r="C28" s="127"/>
      <c r="D28" s="61"/>
      <c r="E28" s="98" t="s">
        <v>31</v>
      </c>
      <c r="F28" s="62"/>
      <c r="G28" s="62"/>
      <c r="H28" s="62"/>
      <c r="I28" s="105"/>
      <c r="J28" s="56"/>
      <c r="K28" s="62"/>
      <c r="L28" s="62"/>
      <c r="M28" s="62"/>
      <c r="N28" s="99" t="e">
        <f>N26-N27</f>
        <v>#VALUE!</v>
      </c>
      <c r="O28" s="105" t="str">
        <f t="shared" si="0"/>
        <v/>
      </c>
      <c r="P28" s="56" t="str">
        <f t="shared" si="1"/>
        <v/>
      </c>
      <c r="Q28" s="3"/>
    </row>
    <row r="29" spans="1:17" x14ac:dyDescent="0.15">
      <c r="A29" s="1"/>
      <c r="B29" s="3"/>
      <c r="C29" s="125">
        <v>6</v>
      </c>
      <c r="D29" s="54"/>
      <c r="E29" s="96" t="s">
        <v>29</v>
      </c>
      <c r="F29" s="55"/>
      <c r="G29" s="55"/>
      <c r="H29" s="90">
        <f>IF(COUNT(F29:G29)=0,0,AVERAGE(F29:G29))</f>
        <v>0</v>
      </c>
      <c r="I29" s="90" t="str">
        <f>IF(OR(ISNUMBER(Sample_1),ISNUMBER(Sample_2)),Sample_ave,"")</f>
        <v/>
      </c>
      <c r="J29" s="56" t="str">
        <f>I29</f>
        <v/>
      </c>
      <c r="K29" s="57">
        <v>0.1</v>
      </c>
      <c r="L29" s="54"/>
      <c r="M29" s="54">
        <v>100</v>
      </c>
      <c r="N29" s="91" t="e">
        <f>Absorbance*Factor*1/Sample_volume*1/Sample_weight*Extract_vol*0.09</f>
        <v>#VALUE!</v>
      </c>
      <c r="O29" s="90" t="str">
        <f t="shared" si="0"/>
        <v/>
      </c>
      <c r="P29" s="56" t="str">
        <f t="shared" si="1"/>
        <v/>
      </c>
      <c r="Q29" s="3"/>
    </row>
    <row r="30" spans="1:17" x14ac:dyDescent="0.15">
      <c r="A30" s="1"/>
      <c r="B30" s="3"/>
      <c r="C30" s="126"/>
      <c r="D30" s="58"/>
      <c r="E30" s="97" t="s">
        <v>30</v>
      </c>
      <c r="F30" s="60"/>
      <c r="G30" s="60"/>
      <c r="H30" s="92">
        <f>IF(COUNT(F30:G30)=0,0,AVERAGE(F30:G30))</f>
        <v>0</v>
      </c>
      <c r="I30" s="92" t="str">
        <f>IF(OR(ISNUMBER(Sample_1),ISNUMBER(Sample_2)),Sample_ave,"")</f>
        <v/>
      </c>
      <c r="J30" s="56" t="str">
        <f>I30</f>
        <v/>
      </c>
      <c r="K30" s="59">
        <v>0.1</v>
      </c>
      <c r="L30" s="58"/>
      <c r="M30" s="59">
        <v>10.3</v>
      </c>
      <c r="N30" s="93" t="e">
        <f>Absorbance*Factor*1/Sample_volume*1/Sample_weight*Extract_vol*0.09</f>
        <v>#VALUE!</v>
      </c>
      <c r="O30" s="92" t="str">
        <f t="shared" si="0"/>
        <v/>
      </c>
      <c r="P30" s="56" t="str">
        <f t="shared" si="1"/>
        <v/>
      </c>
      <c r="Q30" s="3"/>
    </row>
    <row r="31" spans="1:17" x14ac:dyDescent="0.15">
      <c r="A31" s="1"/>
      <c r="B31" s="3"/>
      <c r="C31" s="127"/>
      <c r="D31" s="61"/>
      <c r="E31" s="98" t="s">
        <v>31</v>
      </c>
      <c r="F31" s="62"/>
      <c r="G31" s="62"/>
      <c r="H31" s="62"/>
      <c r="I31" s="105"/>
      <c r="J31" s="56"/>
      <c r="K31" s="62"/>
      <c r="L31" s="62"/>
      <c r="M31" s="62"/>
      <c r="N31" s="99" t="e">
        <f>N29-N30</f>
        <v>#VALUE!</v>
      </c>
      <c r="O31" s="105" t="str">
        <f t="shared" si="0"/>
        <v/>
      </c>
      <c r="P31" s="56" t="str">
        <f t="shared" si="1"/>
        <v/>
      </c>
      <c r="Q31" s="3"/>
    </row>
    <row r="32" spans="1:17" x14ac:dyDescent="0.15">
      <c r="A32" s="1"/>
      <c r="B32" s="3"/>
      <c r="C32" s="125">
        <v>7</v>
      </c>
      <c r="D32" s="54"/>
      <c r="E32" s="96" t="s">
        <v>29</v>
      </c>
      <c r="F32" s="101"/>
      <c r="G32" s="101"/>
      <c r="H32" s="90">
        <f>IF(COUNT(F32:G32)=0,0,AVERAGE(F32:G32))</f>
        <v>0</v>
      </c>
      <c r="I32" s="90" t="str">
        <f>IF(OR(ISNUMBER(Sample_1),ISNUMBER(Sample_2)),Sample_ave,"")</f>
        <v/>
      </c>
      <c r="J32" s="56" t="str">
        <f>I32</f>
        <v/>
      </c>
      <c r="K32" s="57">
        <v>0.1</v>
      </c>
      <c r="L32" s="54"/>
      <c r="M32" s="54">
        <v>100</v>
      </c>
      <c r="N32" s="91" t="e">
        <f>Absorbance*Factor*1/Sample_volume*1/Sample_weight*Extract_vol*0.09</f>
        <v>#VALUE!</v>
      </c>
      <c r="O32" s="90" t="str">
        <f t="shared" si="0"/>
        <v/>
      </c>
      <c r="P32" s="56" t="str">
        <f t="shared" si="1"/>
        <v/>
      </c>
      <c r="Q32" s="3"/>
    </row>
    <row r="33" spans="1:17" x14ac:dyDescent="0.15">
      <c r="A33" s="1"/>
      <c r="B33" s="3"/>
      <c r="C33" s="126"/>
      <c r="D33" s="58"/>
      <c r="E33" s="97" t="s">
        <v>30</v>
      </c>
      <c r="F33" s="102"/>
      <c r="G33" s="102"/>
      <c r="H33" s="92">
        <f>IF(COUNT(F33:G33)=0,0,AVERAGE(F33:G33))</f>
        <v>0</v>
      </c>
      <c r="I33" s="92" t="str">
        <f>IF(OR(ISNUMBER(Sample_1),ISNUMBER(Sample_2)),Sample_ave,"")</f>
        <v/>
      </c>
      <c r="J33" s="56" t="str">
        <f>I33</f>
        <v/>
      </c>
      <c r="K33" s="59">
        <v>0.1</v>
      </c>
      <c r="L33" s="58"/>
      <c r="M33" s="59">
        <v>10.3</v>
      </c>
      <c r="N33" s="93" t="e">
        <f>Absorbance*Factor*1/Sample_volume*1/Sample_weight*Extract_vol*0.09</f>
        <v>#VALUE!</v>
      </c>
      <c r="O33" s="92" t="str">
        <f t="shared" si="0"/>
        <v/>
      </c>
      <c r="P33" s="56" t="str">
        <f t="shared" si="1"/>
        <v/>
      </c>
      <c r="Q33" s="3"/>
    </row>
    <row r="34" spans="1:17" x14ac:dyDescent="0.15">
      <c r="A34" s="1"/>
      <c r="B34" s="3"/>
      <c r="C34" s="127"/>
      <c r="D34" s="61"/>
      <c r="E34" s="98" t="s">
        <v>31</v>
      </c>
      <c r="F34" s="62"/>
      <c r="G34" s="62"/>
      <c r="H34" s="62"/>
      <c r="I34" s="105"/>
      <c r="J34" s="56"/>
      <c r="K34" s="62"/>
      <c r="L34" s="62"/>
      <c r="M34" s="62"/>
      <c r="N34" s="99" t="e">
        <f>N32-N33</f>
        <v>#VALUE!</v>
      </c>
      <c r="O34" s="105" t="str">
        <f t="shared" si="0"/>
        <v/>
      </c>
      <c r="P34" s="56" t="str">
        <f t="shared" si="1"/>
        <v/>
      </c>
      <c r="Q34" s="3"/>
    </row>
    <row r="35" spans="1:17" x14ac:dyDescent="0.15">
      <c r="A35" s="1"/>
      <c r="B35" s="3"/>
      <c r="C35" s="125">
        <v>8</v>
      </c>
      <c r="D35" s="54"/>
      <c r="E35" s="96" t="s">
        <v>29</v>
      </c>
      <c r="F35" s="101"/>
      <c r="G35" s="101"/>
      <c r="H35" s="90">
        <f>IF(COUNT(F35:G35)=0,0,AVERAGE(F35:G35))</f>
        <v>0</v>
      </c>
      <c r="I35" s="90" t="str">
        <f>IF(OR(ISNUMBER(Sample_1),ISNUMBER(Sample_2)),Sample_ave,"")</f>
        <v/>
      </c>
      <c r="J35" s="56" t="str">
        <f>I35</f>
        <v/>
      </c>
      <c r="K35" s="57">
        <v>0.1</v>
      </c>
      <c r="L35" s="57"/>
      <c r="M35" s="54">
        <v>100</v>
      </c>
      <c r="N35" s="91" t="e">
        <f>Absorbance*Factor*1/Sample_volume*1/Sample_weight*Extract_vol*0.09</f>
        <v>#VALUE!</v>
      </c>
      <c r="O35" s="90" t="str">
        <f>IF(ISERROR(Analyte_g_100g),"",Analyte_g_100g)</f>
        <v/>
      </c>
      <c r="P35" s="56" t="str">
        <f t="shared" si="1"/>
        <v/>
      </c>
      <c r="Q35" s="3"/>
    </row>
    <row r="36" spans="1:17" x14ac:dyDescent="0.15">
      <c r="A36" s="1"/>
      <c r="B36" s="3"/>
      <c r="C36" s="126"/>
      <c r="D36" s="58"/>
      <c r="E36" s="97" t="s">
        <v>30</v>
      </c>
      <c r="F36" s="102"/>
      <c r="G36" s="102"/>
      <c r="H36" s="92">
        <f>IF(COUNT(F36:G36)=0,0,AVERAGE(F36:G36))</f>
        <v>0</v>
      </c>
      <c r="I36" s="92" t="str">
        <f>IF(OR(ISNUMBER(Sample_1),ISNUMBER(Sample_2)),Sample_ave,"")</f>
        <v/>
      </c>
      <c r="J36" s="56" t="str">
        <f>I36</f>
        <v/>
      </c>
      <c r="K36" s="59">
        <v>0.1</v>
      </c>
      <c r="L36" s="59"/>
      <c r="M36" s="59">
        <v>10.3</v>
      </c>
      <c r="N36" s="93" t="e">
        <f>Absorbance*Factor*1/Sample_volume*1/Sample_weight*Extract_vol*0.09</f>
        <v>#VALUE!</v>
      </c>
      <c r="O36" s="92" t="str">
        <f t="shared" si="0"/>
        <v/>
      </c>
      <c r="P36" s="56" t="str">
        <f t="shared" si="1"/>
        <v/>
      </c>
      <c r="Q36" s="3"/>
    </row>
    <row r="37" spans="1:17" x14ac:dyDescent="0.15">
      <c r="A37" s="1"/>
      <c r="B37" s="3"/>
      <c r="C37" s="127"/>
      <c r="D37" s="61"/>
      <c r="E37" s="98" t="s">
        <v>31</v>
      </c>
      <c r="F37" s="62"/>
      <c r="G37" s="62"/>
      <c r="H37" s="62"/>
      <c r="I37" s="105"/>
      <c r="J37" s="56"/>
      <c r="K37" s="62"/>
      <c r="L37" s="62"/>
      <c r="M37" s="62"/>
      <c r="N37" s="99" t="e">
        <f>N35-N36</f>
        <v>#VALUE!</v>
      </c>
      <c r="O37" s="105" t="str">
        <f t="shared" si="0"/>
        <v/>
      </c>
      <c r="P37" s="56" t="str">
        <f t="shared" si="1"/>
        <v/>
      </c>
      <c r="Q37" s="3"/>
    </row>
    <row r="38" spans="1:17" x14ac:dyDescent="0.15">
      <c r="A38" s="1"/>
      <c r="B38" s="3"/>
      <c r="C38" s="125">
        <v>9</v>
      </c>
      <c r="D38" s="54"/>
      <c r="E38" s="96" t="s">
        <v>29</v>
      </c>
      <c r="F38" s="55"/>
      <c r="G38" s="55"/>
      <c r="H38" s="90">
        <f>IF(COUNT(F38:G38)=0,0,AVERAGE(F38:G38))</f>
        <v>0</v>
      </c>
      <c r="I38" s="90" t="str">
        <f>IF(OR(ISNUMBER(Sample_1),ISNUMBER(Sample_2)),Sample_ave,"")</f>
        <v/>
      </c>
      <c r="J38" s="56" t="str">
        <f>I38</f>
        <v/>
      </c>
      <c r="K38" s="57">
        <v>0.1</v>
      </c>
      <c r="L38" s="54"/>
      <c r="M38" s="54">
        <v>100</v>
      </c>
      <c r="N38" s="91" t="e">
        <f>Absorbance*Factor*1/Sample_volume*1/Sample_weight*Extract_vol*0.09</f>
        <v>#VALUE!</v>
      </c>
      <c r="O38" s="90" t="str">
        <f t="shared" si="0"/>
        <v/>
      </c>
      <c r="P38" s="56" t="str">
        <f t="shared" si="1"/>
        <v/>
      </c>
      <c r="Q38" s="3"/>
    </row>
    <row r="39" spans="1:17" x14ac:dyDescent="0.15">
      <c r="A39" s="1"/>
      <c r="B39" s="3"/>
      <c r="C39" s="126"/>
      <c r="D39" s="58"/>
      <c r="E39" s="97" t="s">
        <v>30</v>
      </c>
      <c r="F39" s="60"/>
      <c r="G39" s="60"/>
      <c r="H39" s="92">
        <f>IF(COUNT(F39:G39)=0,0,AVERAGE(F39:G39))</f>
        <v>0</v>
      </c>
      <c r="I39" s="92" t="str">
        <f>IF(OR(ISNUMBER(Sample_1),ISNUMBER(Sample_2)),Sample_ave,"")</f>
        <v/>
      </c>
      <c r="J39" s="56" t="str">
        <f>I39</f>
        <v/>
      </c>
      <c r="K39" s="59">
        <v>0.1</v>
      </c>
      <c r="L39" s="58"/>
      <c r="M39" s="59">
        <v>10.3</v>
      </c>
      <c r="N39" s="93" t="e">
        <f>Absorbance*Factor*1/Sample_volume*1/Sample_weight*Extract_vol*0.09</f>
        <v>#VALUE!</v>
      </c>
      <c r="O39" s="92" t="str">
        <f t="shared" si="0"/>
        <v/>
      </c>
      <c r="P39" s="56" t="str">
        <f t="shared" si="1"/>
        <v/>
      </c>
      <c r="Q39" s="3"/>
    </row>
    <row r="40" spans="1:17" x14ac:dyDescent="0.15">
      <c r="A40" s="1"/>
      <c r="B40" s="3"/>
      <c r="C40" s="127"/>
      <c r="D40" s="61"/>
      <c r="E40" s="98" t="s">
        <v>31</v>
      </c>
      <c r="F40" s="62"/>
      <c r="G40" s="62"/>
      <c r="H40" s="62"/>
      <c r="I40" s="105"/>
      <c r="J40" s="56"/>
      <c r="K40" s="62"/>
      <c r="L40" s="62"/>
      <c r="M40" s="62"/>
      <c r="N40" s="99" t="e">
        <f>N38-N39</f>
        <v>#VALUE!</v>
      </c>
      <c r="O40" s="105" t="str">
        <f t="shared" si="0"/>
        <v/>
      </c>
      <c r="P40" s="56" t="str">
        <f t="shared" si="1"/>
        <v/>
      </c>
      <c r="Q40" s="3"/>
    </row>
    <row r="41" spans="1:17" x14ac:dyDescent="0.15">
      <c r="A41" s="1"/>
      <c r="B41" s="3"/>
      <c r="C41" s="125">
        <v>10</v>
      </c>
      <c r="D41" s="54"/>
      <c r="E41" s="96" t="s">
        <v>29</v>
      </c>
      <c r="F41" s="55"/>
      <c r="G41" s="55"/>
      <c r="H41" s="90">
        <f>IF(COUNT(F41:G41)=0,0,AVERAGE(F41:G41))</f>
        <v>0</v>
      </c>
      <c r="I41" s="90" t="str">
        <f>IF(OR(ISNUMBER(Sample_1),ISNUMBER(Sample_2)),Sample_ave,"")</f>
        <v/>
      </c>
      <c r="J41" s="56" t="str">
        <f>I41</f>
        <v/>
      </c>
      <c r="K41" s="57">
        <v>0.1</v>
      </c>
      <c r="L41" s="54"/>
      <c r="M41" s="54">
        <v>100</v>
      </c>
      <c r="N41" s="91" t="e">
        <f>Absorbance*Factor*1/Sample_volume*1/Sample_weight*Extract_vol*0.09</f>
        <v>#VALUE!</v>
      </c>
      <c r="O41" s="90" t="str">
        <f t="shared" si="0"/>
        <v/>
      </c>
      <c r="P41" s="56" t="str">
        <f t="shared" si="1"/>
        <v/>
      </c>
      <c r="Q41" s="3"/>
    </row>
    <row r="42" spans="1:17" x14ac:dyDescent="0.15">
      <c r="A42" s="1"/>
      <c r="B42" s="3"/>
      <c r="C42" s="126"/>
      <c r="D42" s="58"/>
      <c r="E42" s="97" t="s">
        <v>30</v>
      </c>
      <c r="F42" s="60"/>
      <c r="G42" s="60"/>
      <c r="H42" s="92">
        <f>IF(COUNT(F42:G42)=0,0,AVERAGE(F42:G42))</f>
        <v>0</v>
      </c>
      <c r="I42" s="92" t="str">
        <f>IF(OR(ISNUMBER(Sample_1),ISNUMBER(Sample_2)),Sample_ave,"")</f>
        <v/>
      </c>
      <c r="J42" s="56" t="str">
        <f>I42</f>
        <v/>
      </c>
      <c r="K42" s="59">
        <v>0.1</v>
      </c>
      <c r="L42" s="58"/>
      <c r="M42" s="59">
        <v>10.3</v>
      </c>
      <c r="N42" s="93" t="e">
        <f>Absorbance*Factor*1/Sample_volume*1/Sample_weight*Extract_vol*0.09</f>
        <v>#VALUE!</v>
      </c>
      <c r="O42" s="92" t="str">
        <f t="shared" si="0"/>
        <v/>
      </c>
      <c r="P42" s="56" t="str">
        <f t="shared" si="1"/>
        <v/>
      </c>
      <c r="Q42" s="3"/>
    </row>
    <row r="43" spans="1:17" x14ac:dyDescent="0.15">
      <c r="A43" s="1"/>
      <c r="B43" s="3"/>
      <c r="C43" s="127"/>
      <c r="D43" s="61"/>
      <c r="E43" s="98" t="s">
        <v>31</v>
      </c>
      <c r="F43" s="62"/>
      <c r="G43" s="62"/>
      <c r="H43" s="62"/>
      <c r="I43" s="105"/>
      <c r="J43" s="56"/>
      <c r="K43" s="62"/>
      <c r="L43" s="62"/>
      <c r="M43" s="62"/>
      <c r="N43" s="99" t="e">
        <f>N41-N42</f>
        <v>#VALUE!</v>
      </c>
      <c r="O43" s="105" t="str">
        <f t="shared" si="0"/>
        <v/>
      </c>
      <c r="P43" s="56" t="str">
        <f t="shared" si="1"/>
        <v/>
      </c>
      <c r="Q43" s="3"/>
    </row>
    <row r="44" spans="1:17" x14ac:dyDescent="0.15">
      <c r="A44" s="1"/>
      <c r="B44" s="3"/>
      <c r="C44" s="125">
        <v>11</v>
      </c>
      <c r="D44" s="54"/>
      <c r="E44" s="96" t="s">
        <v>29</v>
      </c>
      <c r="F44" s="55"/>
      <c r="G44" s="55"/>
      <c r="H44" s="90">
        <f>IF(COUNT(F44:G44)=0,0,AVERAGE(F44:G44))</f>
        <v>0</v>
      </c>
      <c r="I44" s="90" t="str">
        <f>IF(OR(ISNUMBER(Sample_1),ISNUMBER(Sample_2)),Sample_ave,"")</f>
        <v/>
      </c>
      <c r="J44" s="56" t="str">
        <f>I44</f>
        <v/>
      </c>
      <c r="K44" s="57">
        <v>0.1</v>
      </c>
      <c r="L44" s="54"/>
      <c r="M44" s="54">
        <v>100</v>
      </c>
      <c r="N44" s="91" t="e">
        <f>Absorbance*Factor*1/Sample_volume*1/Sample_weight*Extract_vol*0.09</f>
        <v>#VALUE!</v>
      </c>
      <c r="O44" s="90" t="str">
        <f t="shared" si="0"/>
        <v/>
      </c>
      <c r="P44" s="56" t="str">
        <f t="shared" si="1"/>
        <v/>
      </c>
      <c r="Q44" s="3"/>
    </row>
    <row r="45" spans="1:17" x14ac:dyDescent="0.15">
      <c r="A45" s="1"/>
      <c r="B45" s="3"/>
      <c r="C45" s="126"/>
      <c r="D45" s="58"/>
      <c r="E45" s="97" t="s">
        <v>30</v>
      </c>
      <c r="F45" s="60"/>
      <c r="G45" s="60"/>
      <c r="H45" s="92">
        <f>IF(COUNT(F45:G45)=0,0,AVERAGE(F45:G45))</f>
        <v>0</v>
      </c>
      <c r="I45" s="92" t="str">
        <f>IF(OR(ISNUMBER(Sample_1),ISNUMBER(Sample_2)),Sample_ave,"")</f>
        <v/>
      </c>
      <c r="J45" s="56" t="str">
        <f>I45</f>
        <v/>
      </c>
      <c r="K45" s="59">
        <v>0.1</v>
      </c>
      <c r="L45" s="58"/>
      <c r="M45" s="59">
        <v>10.3</v>
      </c>
      <c r="N45" s="93" t="e">
        <f>Absorbance*Factor*1/Sample_volume*1/Sample_weight*Extract_vol*0.09</f>
        <v>#VALUE!</v>
      </c>
      <c r="O45" s="92" t="str">
        <f t="shared" si="0"/>
        <v/>
      </c>
      <c r="P45" s="56" t="str">
        <f t="shared" si="1"/>
        <v/>
      </c>
      <c r="Q45" s="3"/>
    </row>
    <row r="46" spans="1:17" x14ac:dyDescent="0.15">
      <c r="A46" s="1"/>
      <c r="B46" s="3"/>
      <c r="C46" s="127"/>
      <c r="D46" s="61"/>
      <c r="E46" s="98" t="s">
        <v>31</v>
      </c>
      <c r="F46" s="62"/>
      <c r="G46" s="62"/>
      <c r="H46" s="62"/>
      <c r="I46" s="105"/>
      <c r="J46" s="56"/>
      <c r="K46" s="62"/>
      <c r="L46" s="62"/>
      <c r="M46" s="62"/>
      <c r="N46" s="99" t="e">
        <f>N44-N45</f>
        <v>#VALUE!</v>
      </c>
      <c r="O46" s="105" t="str">
        <f t="shared" si="0"/>
        <v/>
      </c>
      <c r="P46" s="56" t="str">
        <f t="shared" si="1"/>
        <v/>
      </c>
      <c r="Q46" s="3"/>
    </row>
    <row r="47" spans="1:17" x14ac:dyDescent="0.15">
      <c r="A47" s="1"/>
      <c r="B47" s="3"/>
      <c r="C47" s="125">
        <v>12</v>
      </c>
      <c r="D47" s="54"/>
      <c r="E47" s="96" t="s">
        <v>29</v>
      </c>
      <c r="F47" s="55"/>
      <c r="G47" s="55"/>
      <c r="H47" s="90">
        <f>IF(COUNT(F47:G47)=0,0,AVERAGE(F47:G47))</f>
        <v>0</v>
      </c>
      <c r="I47" s="90" t="str">
        <f>IF(OR(ISNUMBER(Sample_1),ISNUMBER(Sample_2)),Sample_ave,"")</f>
        <v/>
      </c>
      <c r="J47" s="56" t="str">
        <f>I47</f>
        <v/>
      </c>
      <c r="K47" s="57">
        <v>0.1</v>
      </c>
      <c r="L47" s="54"/>
      <c r="M47" s="54">
        <v>100</v>
      </c>
      <c r="N47" s="91" t="e">
        <f>Absorbance*Factor*1/Sample_volume*1/Sample_weight*Extract_vol*0.09</f>
        <v>#VALUE!</v>
      </c>
      <c r="O47" s="90" t="str">
        <f t="shared" si="0"/>
        <v/>
      </c>
      <c r="P47" s="56" t="str">
        <f t="shared" si="1"/>
        <v/>
      </c>
      <c r="Q47" s="3"/>
    </row>
    <row r="48" spans="1:17" x14ac:dyDescent="0.15">
      <c r="A48" s="1"/>
      <c r="B48" s="3"/>
      <c r="C48" s="126"/>
      <c r="D48" s="58"/>
      <c r="E48" s="97" t="s">
        <v>30</v>
      </c>
      <c r="F48" s="60"/>
      <c r="G48" s="60"/>
      <c r="H48" s="92">
        <f>IF(COUNT(F48:G48)=0,0,AVERAGE(F48:G48))</f>
        <v>0</v>
      </c>
      <c r="I48" s="92" t="str">
        <f>IF(OR(ISNUMBER(Sample_1),ISNUMBER(Sample_2)),Sample_ave,"")</f>
        <v/>
      </c>
      <c r="J48" s="56" t="str">
        <f>I48</f>
        <v/>
      </c>
      <c r="K48" s="59">
        <v>0.1</v>
      </c>
      <c r="L48" s="58"/>
      <c r="M48" s="59">
        <v>10.3</v>
      </c>
      <c r="N48" s="93" t="e">
        <f>Absorbance*Factor*1/Sample_volume*1/Sample_weight*Extract_vol*0.09</f>
        <v>#VALUE!</v>
      </c>
      <c r="O48" s="92" t="str">
        <f t="shared" si="0"/>
        <v/>
      </c>
      <c r="P48" s="56" t="str">
        <f t="shared" si="1"/>
        <v/>
      </c>
      <c r="Q48" s="3"/>
    </row>
    <row r="49" spans="1:17" x14ac:dyDescent="0.15">
      <c r="A49" s="1"/>
      <c r="B49" s="3"/>
      <c r="C49" s="127"/>
      <c r="D49" s="61"/>
      <c r="E49" s="98" t="s">
        <v>31</v>
      </c>
      <c r="F49" s="62"/>
      <c r="G49" s="62"/>
      <c r="H49" s="62"/>
      <c r="I49" s="105"/>
      <c r="J49" s="56"/>
      <c r="K49" s="62"/>
      <c r="L49" s="62"/>
      <c r="M49" s="62"/>
      <c r="N49" s="99" t="e">
        <f>N47-N48</f>
        <v>#VALUE!</v>
      </c>
      <c r="O49" s="105" t="str">
        <f t="shared" si="0"/>
        <v/>
      </c>
      <c r="P49" s="56" t="str">
        <f t="shared" si="1"/>
        <v/>
      </c>
      <c r="Q49" s="3"/>
    </row>
    <row r="50" spans="1:17" x14ac:dyDescent="0.15">
      <c r="A50" s="1"/>
      <c r="B50" s="3"/>
      <c r="C50" s="125">
        <v>13</v>
      </c>
      <c r="D50" s="54"/>
      <c r="E50" s="96" t="s">
        <v>29</v>
      </c>
      <c r="F50" s="55"/>
      <c r="G50" s="55"/>
      <c r="H50" s="90">
        <f>IF(COUNT(F50:G50)=0,0,AVERAGE(F50:G50))</f>
        <v>0</v>
      </c>
      <c r="I50" s="90" t="str">
        <f>IF(OR(ISNUMBER(Sample_1),ISNUMBER(Sample_2)),Sample_ave,"")</f>
        <v/>
      </c>
      <c r="J50" s="56" t="str">
        <f>I50</f>
        <v/>
      </c>
      <c r="K50" s="57">
        <v>0.1</v>
      </c>
      <c r="L50" s="54"/>
      <c r="M50" s="54">
        <v>100</v>
      </c>
      <c r="N50" s="91" t="e">
        <f>Absorbance*Factor*1/Sample_volume*1/Sample_weight*Extract_vol*0.09</f>
        <v>#VALUE!</v>
      </c>
      <c r="O50" s="90" t="str">
        <f t="shared" si="0"/>
        <v/>
      </c>
      <c r="P50" s="56" t="str">
        <f t="shared" ref="P50:P82" si="2">O50</f>
        <v/>
      </c>
      <c r="Q50" s="3"/>
    </row>
    <row r="51" spans="1:17" x14ac:dyDescent="0.15">
      <c r="A51" s="1"/>
      <c r="B51" s="3"/>
      <c r="C51" s="126"/>
      <c r="D51" s="58"/>
      <c r="E51" s="97" t="s">
        <v>30</v>
      </c>
      <c r="F51" s="60"/>
      <c r="G51" s="60"/>
      <c r="H51" s="92">
        <f>IF(COUNT(F51:G51)=0,0,AVERAGE(F51:G51))</f>
        <v>0</v>
      </c>
      <c r="I51" s="92" t="str">
        <f>IF(OR(ISNUMBER(Sample_1),ISNUMBER(Sample_2)),Sample_ave,"")</f>
        <v/>
      </c>
      <c r="J51" s="56" t="str">
        <f>I51</f>
        <v/>
      </c>
      <c r="K51" s="59">
        <v>0.1</v>
      </c>
      <c r="L51" s="58"/>
      <c r="M51" s="59">
        <v>10.3</v>
      </c>
      <c r="N51" s="93" t="e">
        <f>Absorbance*Factor*1/Sample_volume*1/Sample_weight*Extract_vol*0.09</f>
        <v>#VALUE!</v>
      </c>
      <c r="O51" s="92" t="str">
        <f t="shared" si="0"/>
        <v/>
      </c>
      <c r="P51" s="56" t="str">
        <f t="shared" si="2"/>
        <v/>
      </c>
      <c r="Q51" s="3"/>
    </row>
    <row r="52" spans="1:17" x14ac:dyDescent="0.15">
      <c r="A52" s="1"/>
      <c r="B52" s="3"/>
      <c r="C52" s="127"/>
      <c r="D52" s="61"/>
      <c r="E52" s="98" t="s">
        <v>31</v>
      </c>
      <c r="F52" s="62"/>
      <c r="G52" s="62"/>
      <c r="H52" s="62"/>
      <c r="I52" s="105"/>
      <c r="J52" s="56"/>
      <c r="K52" s="62"/>
      <c r="L52" s="62"/>
      <c r="M52" s="62"/>
      <c r="N52" s="99" t="e">
        <f>N50-N51</f>
        <v>#VALUE!</v>
      </c>
      <c r="O52" s="105" t="str">
        <f t="shared" si="0"/>
        <v/>
      </c>
      <c r="P52" s="56" t="str">
        <f t="shared" si="2"/>
        <v/>
      </c>
      <c r="Q52" s="3"/>
    </row>
    <row r="53" spans="1:17" x14ac:dyDescent="0.15">
      <c r="A53" s="1"/>
      <c r="B53" s="3"/>
      <c r="C53" s="125">
        <v>14</v>
      </c>
      <c r="D53" s="54"/>
      <c r="E53" s="96" t="s">
        <v>29</v>
      </c>
      <c r="F53" s="55"/>
      <c r="G53" s="55"/>
      <c r="H53" s="90">
        <f>IF(COUNT(F53:G53)=0,0,AVERAGE(F53:G53))</f>
        <v>0</v>
      </c>
      <c r="I53" s="90" t="str">
        <f>IF(OR(ISNUMBER(Sample_1),ISNUMBER(Sample_2)),Sample_ave,"")</f>
        <v/>
      </c>
      <c r="J53" s="56" t="str">
        <f>I53</f>
        <v/>
      </c>
      <c r="K53" s="57">
        <v>0.1</v>
      </c>
      <c r="L53" s="54"/>
      <c r="M53" s="54">
        <v>100</v>
      </c>
      <c r="N53" s="91" t="e">
        <f>Absorbance*Factor*1/Sample_volume*1/Sample_weight*Extract_vol*0.09</f>
        <v>#VALUE!</v>
      </c>
      <c r="O53" s="90" t="str">
        <f t="shared" si="0"/>
        <v/>
      </c>
      <c r="P53" s="56" t="str">
        <f t="shared" si="2"/>
        <v/>
      </c>
      <c r="Q53" s="3"/>
    </row>
    <row r="54" spans="1:17" x14ac:dyDescent="0.15">
      <c r="A54" s="1"/>
      <c r="B54" s="3"/>
      <c r="C54" s="126"/>
      <c r="D54" s="58"/>
      <c r="E54" s="97" t="s">
        <v>30</v>
      </c>
      <c r="F54" s="60"/>
      <c r="G54" s="60"/>
      <c r="H54" s="92">
        <f>IF(COUNT(F54:G54)=0,0,AVERAGE(F54:G54))</f>
        <v>0</v>
      </c>
      <c r="I54" s="92" t="str">
        <f>IF(OR(ISNUMBER(Sample_1),ISNUMBER(Sample_2)),Sample_ave,"")</f>
        <v/>
      </c>
      <c r="J54" s="56" t="str">
        <f>I54</f>
        <v/>
      </c>
      <c r="K54" s="59">
        <v>0.1</v>
      </c>
      <c r="L54" s="58"/>
      <c r="M54" s="59">
        <v>10.3</v>
      </c>
      <c r="N54" s="93" t="e">
        <f>Absorbance*Factor*1/Sample_volume*1/Sample_weight*Extract_vol*0.09</f>
        <v>#VALUE!</v>
      </c>
      <c r="O54" s="92" t="str">
        <f t="shared" si="0"/>
        <v/>
      </c>
      <c r="P54" s="56" t="str">
        <f t="shared" si="2"/>
        <v/>
      </c>
      <c r="Q54" s="3"/>
    </row>
    <row r="55" spans="1:17" x14ac:dyDescent="0.15">
      <c r="A55" s="1"/>
      <c r="B55" s="3"/>
      <c r="C55" s="127"/>
      <c r="D55" s="61"/>
      <c r="E55" s="98" t="s">
        <v>31</v>
      </c>
      <c r="F55" s="62"/>
      <c r="G55" s="62"/>
      <c r="H55" s="62"/>
      <c r="I55" s="105"/>
      <c r="J55" s="56"/>
      <c r="K55" s="62"/>
      <c r="L55" s="62"/>
      <c r="M55" s="62"/>
      <c r="N55" s="99" t="e">
        <f>N53-N54</f>
        <v>#VALUE!</v>
      </c>
      <c r="O55" s="105" t="str">
        <f t="shared" si="0"/>
        <v/>
      </c>
      <c r="P55" s="56" t="str">
        <f t="shared" si="2"/>
        <v/>
      </c>
      <c r="Q55" s="3"/>
    </row>
    <row r="56" spans="1:17" x14ac:dyDescent="0.15">
      <c r="A56" s="1"/>
      <c r="B56" s="3"/>
      <c r="C56" s="125">
        <v>15</v>
      </c>
      <c r="D56" s="54"/>
      <c r="E56" s="96" t="s">
        <v>29</v>
      </c>
      <c r="F56" s="55"/>
      <c r="G56" s="55"/>
      <c r="H56" s="90">
        <f>IF(COUNT(F56:G56)=0,0,AVERAGE(F56:G56))</f>
        <v>0</v>
      </c>
      <c r="I56" s="90" t="str">
        <f>IF(OR(ISNUMBER(Sample_1),ISNUMBER(Sample_2)),Sample_ave,"")</f>
        <v/>
      </c>
      <c r="J56" s="56" t="str">
        <f>I56</f>
        <v/>
      </c>
      <c r="K56" s="57">
        <v>0.1</v>
      </c>
      <c r="L56" s="54"/>
      <c r="M56" s="54">
        <v>100</v>
      </c>
      <c r="N56" s="91" t="e">
        <f>Absorbance*Factor*1/Sample_volume*1/Sample_weight*Extract_vol*0.09</f>
        <v>#VALUE!</v>
      </c>
      <c r="O56" s="90" t="str">
        <f t="shared" si="0"/>
        <v/>
      </c>
      <c r="P56" s="56" t="str">
        <f t="shared" si="2"/>
        <v/>
      </c>
      <c r="Q56" s="3"/>
    </row>
    <row r="57" spans="1:17" x14ac:dyDescent="0.15">
      <c r="A57" s="1"/>
      <c r="B57" s="3"/>
      <c r="C57" s="126"/>
      <c r="D57" s="58"/>
      <c r="E57" s="97" t="s">
        <v>30</v>
      </c>
      <c r="F57" s="60"/>
      <c r="G57" s="60"/>
      <c r="H57" s="92">
        <f>IF(COUNT(F57:G57)=0,0,AVERAGE(F57:G57))</f>
        <v>0</v>
      </c>
      <c r="I57" s="92" t="str">
        <f>IF(OR(ISNUMBER(Sample_1),ISNUMBER(Sample_2)),Sample_ave,"")</f>
        <v/>
      </c>
      <c r="J57" s="56" t="str">
        <f>I57</f>
        <v/>
      </c>
      <c r="K57" s="59">
        <v>0.1</v>
      </c>
      <c r="L57" s="58"/>
      <c r="M57" s="59">
        <v>10.3</v>
      </c>
      <c r="N57" s="93" t="e">
        <f>Absorbance*Factor*1/Sample_volume*1/Sample_weight*Extract_vol*0.09</f>
        <v>#VALUE!</v>
      </c>
      <c r="O57" s="92" t="str">
        <f t="shared" si="0"/>
        <v/>
      </c>
      <c r="P57" s="56" t="str">
        <f t="shared" si="2"/>
        <v/>
      </c>
      <c r="Q57" s="3"/>
    </row>
    <row r="58" spans="1:17" x14ac:dyDescent="0.15">
      <c r="A58" s="1"/>
      <c r="B58" s="3"/>
      <c r="C58" s="127"/>
      <c r="D58" s="61"/>
      <c r="E58" s="98" t="s">
        <v>31</v>
      </c>
      <c r="F58" s="62"/>
      <c r="G58" s="62"/>
      <c r="H58" s="62"/>
      <c r="I58" s="105"/>
      <c r="J58" s="56"/>
      <c r="K58" s="62"/>
      <c r="L58" s="62"/>
      <c r="M58" s="62"/>
      <c r="N58" s="99" t="e">
        <f>N56-N57</f>
        <v>#VALUE!</v>
      </c>
      <c r="O58" s="105" t="str">
        <f t="shared" si="0"/>
        <v/>
      </c>
      <c r="P58" s="56" t="str">
        <f t="shared" si="2"/>
        <v/>
      </c>
      <c r="Q58" s="3"/>
    </row>
    <row r="59" spans="1:17" x14ac:dyDescent="0.15">
      <c r="A59" s="1"/>
      <c r="B59" s="3"/>
      <c r="C59" s="125">
        <v>16</v>
      </c>
      <c r="D59" s="54"/>
      <c r="E59" s="96" t="s">
        <v>29</v>
      </c>
      <c r="F59" s="55"/>
      <c r="G59" s="55"/>
      <c r="H59" s="90">
        <f>IF(COUNT(F59:G59)=0,0,AVERAGE(F59:G59))</f>
        <v>0</v>
      </c>
      <c r="I59" s="90" t="str">
        <f>IF(OR(ISNUMBER(Sample_1),ISNUMBER(Sample_2)),Sample_ave,"")</f>
        <v/>
      </c>
      <c r="J59" s="56" t="str">
        <f>I59</f>
        <v/>
      </c>
      <c r="K59" s="57">
        <v>0.1</v>
      </c>
      <c r="L59" s="54"/>
      <c r="M59" s="54">
        <v>100</v>
      </c>
      <c r="N59" s="91" t="e">
        <f>Absorbance*Factor*1/Sample_volume*1/Sample_weight*Extract_vol*0.09</f>
        <v>#VALUE!</v>
      </c>
      <c r="O59" s="90" t="str">
        <f t="shared" si="0"/>
        <v/>
      </c>
      <c r="P59" s="56" t="str">
        <f t="shared" si="2"/>
        <v/>
      </c>
      <c r="Q59" s="3"/>
    </row>
    <row r="60" spans="1:17" x14ac:dyDescent="0.15">
      <c r="A60" s="1"/>
      <c r="B60" s="3"/>
      <c r="C60" s="126"/>
      <c r="D60" s="58"/>
      <c r="E60" s="97" t="s">
        <v>30</v>
      </c>
      <c r="F60" s="60"/>
      <c r="G60" s="60"/>
      <c r="H60" s="92">
        <f>IF(COUNT(F60:G60)=0,0,AVERAGE(F60:G60))</f>
        <v>0</v>
      </c>
      <c r="I60" s="92" t="str">
        <f>IF(OR(ISNUMBER(Sample_1),ISNUMBER(Sample_2)),Sample_ave,"")</f>
        <v/>
      </c>
      <c r="J60" s="56" t="str">
        <f>I60</f>
        <v/>
      </c>
      <c r="K60" s="59">
        <v>0.1</v>
      </c>
      <c r="L60" s="58"/>
      <c r="M60" s="59">
        <v>10.3</v>
      </c>
      <c r="N60" s="93" t="e">
        <f>Absorbance*Factor*1/Sample_volume*1/Sample_weight*Extract_vol*0.09</f>
        <v>#VALUE!</v>
      </c>
      <c r="O60" s="92" t="str">
        <f t="shared" si="0"/>
        <v/>
      </c>
      <c r="P60" s="56" t="str">
        <f t="shared" si="2"/>
        <v/>
      </c>
      <c r="Q60" s="3"/>
    </row>
    <row r="61" spans="1:17" x14ac:dyDescent="0.15">
      <c r="A61" s="1"/>
      <c r="B61" s="3"/>
      <c r="C61" s="127"/>
      <c r="D61" s="61"/>
      <c r="E61" s="98" t="s">
        <v>31</v>
      </c>
      <c r="F61" s="62"/>
      <c r="G61" s="62"/>
      <c r="H61" s="62"/>
      <c r="I61" s="105"/>
      <c r="J61" s="56"/>
      <c r="K61" s="62"/>
      <c r="L61" s="62"/>
      <c r="M61" s="62"/>
      <c r="N61" s="99" t="e">
        <f>N59-N60</f>
        <v>#VALUE!</v>
      </c>
      <c r="O61" s="105" t="str">
        <f t="shared" si="0"/>
        <v/>
      </c>
      <c r="P61" s="56" t="str">
        <f t="shared" si="2"/>
        <v/>
      </c>
      <c r="Q61" s="3"/>
    </row>
    <row r="62" spans="1:17" x14ac:dyDescent="0.15">
      <c r="A62" s="1"/>
      <c r="B62" s="3"/>
      <c r="C62" s="125">
        <v>17</v>
      </c>
      <c r="D62" s="54"/>
      <c r="E62" s="96" t="s">
        <v>29</v>
      </c>
      <c r="F62" s="55"/>
      <c r="G62" s="55"/>
      <c r="H62" s="90">
        <f>IF(COUNT(F62:G62)=0,0,AVERAGE(F62:G62))</f>
        <v>0</v>
      </c>
      <c r="I62" s="90" t="str">
        <f>IF(OR(ISNUMBER(Sample_1),ISNUMBER(Sample_2)),Sample_ave,"")</f>
        <v/>
      </c>
      <c r="J62" s="56" t="str">
        <f>I62</f>
        <v/>
      </c>
      <c r="K62" s="57">
        <v>0.1</v>
      </c>
      <c r="L62" s="54"/>
      <c r="M62" s="54">
        <v>100</v>
      </c>
      <c r="N62" s="91" t="e">
        <f>Absorbance*Factor*1/Sample_volume*1/Sample_weight*Extract_vol*0.09</f>
        <v>#VALUE!</v>
      </c>
      <c r="O62" s="90" t="str">
        <f t="shared" si="0"/>
        <v/>
      </c>
      <c r="P62" s="56" t="str">
        <f t="shared" si="2"/>
        <v/>
      </c>
      <c r="Q62" s="3"/>
    </row>
    <row r="63" spans="1:17" x14ac:dyDescent="0.15">
      <c r="A63" s="1"/>
      <c r="B63" s="3"/>
      <c r="C63" s="126"/>
      <c r="D63" s="58"/>
      <c r="E63" s="97" t="s">
        <v>30</v>
      </c>
      <c r="F63" s="60"/>
      <c r="G63" s="60"/>
      <c r="H63" s="92">
        <f>IF(COUNT(F63:G63)=0,0,AVERAGE(F63:G63))</f>
        <v>0</v>
      </c>
      <c r="I63" s="92" t="str">
        <f>IF(OR(ISNUMBER(Sample_1),ISNUMBER(Sample_2)),Sample_ave,"")</f>
        <v/>
      </c>
      <c r="J63" s="56" t="str">
        <f>I63</f>
        <v/>
      </c>
      <c r="K63" s="59">
        <v>0.1</v>
      </c>
      <c r="L63" s="58"/>
      <c r="M63" s="59">
        <v>10.3</v>
      </c>
      <c r="N63" s="93" t="e">
        <f>Absorbance*Factor*1/Sample_volume*1/Sample_weight*Extract_vol*0.09</f>
        <v>#VALUE!</v>
      </c>
      <c r="O63" s="92" t="str">
        <f t="shared" si="0"/>
        <v/>
      </c>
      <c r="P63" s="56" t="str">
        <f t="shared" si="2"/>
        <v/>
      </c>
      <c r="Q63" s="3"/>
    </row>
    <row r="64" spans="1:17" x14ac:dyDescent="0.15">
      <c r="A64" s="1"/>
      <c r="B64" s="3"/>
      <c r="C64" s="127"/>
      <c r="D64" s="61"/>
      <c r="E64" s="98" t="s">
        <v>31</v>
      </c>
      <c r="F64" s="62"/>
      <c r="G64" s="62"/>
      <c r="H64" s="62"/>
      <c r="I64" s="105"/>
      <c r="J64" s="56"/>
      <c r="K64" s="62"/>
      <c r="L64" s="62"/>
      <c r="M64" s="62"/>
      <c r="N64" s="99" t="e">
        <f>N62-N63</f>
        <v>#VALUE!</v>
      </c>
      <c r="O64" s="105" t="str">
        <f t="shared" si="0"/>
        <v/>
      </c>
      <c r="P64" s="56" t="str">
        <f t="shared" si="2"/>
        <v/>
      </c>
      <c r="Q64" s="3"/>
    </row>
    <row r="65" spans="1:17" x14ac:dyDescent="0.15">
      <c r="A65" s="1"/>
      <c r="B65" s="3"/>
      <c r="C65" s="125">
        <v>18</v>
      </c>
      <c r="D65" s="54"/>
      <c r="E65" s="96" t="s">
        <v>29</v>
      </c>
      <c r="F65" s="101"/>
      <c r="G65" s="101"/>
      <c r="H65" s="90">
        <f>IF(COUNT(F65:G65)=0,0,AVERAGE(F65:G65))</f>
        <v>0</v>
      </c>
      <c r="I65" s="90" t="str">
        <f>IF(OR(ISNUMBER(Sample_1),ISNUMBER(Sample_2)),Sample_ave,"")</f>
        <v/>
      </c>
      <c r="J65" s="56" t="str">
        <f>I65</f>
        <v/>
      </c>
      <c r="K65" s="57">
        <v>0.1</v>
      </c>
      <c r="L65" s="54"/>
      <c r="M65" s="54">
        <v>100</v>
      </c>
      <c r="N65" s="91" t="e">
        <f>Absorbance*Factor*1/Sample_volume*1/Sample_weight*Extract_vol*0.09</f>
        <v>#VALUE!</v>
      </c>
      <c r="O65" s="90" t="str">
        <f t="shared" si="0"/>
        <v/>
      </c>
      <c r="P65" s="56" t="str">
        <f t="shared" si="2"/>
        <v/>
      </c>
      <c r="Q65" s="3"/>
    </row>
    <row r="66" spans="1:17" x14ac:dyDescent="0.15">
      <c r="A66" s="1"/>
      <c r="B66" s="3"/>
      <c r="C66" s="126"/>
      <c r="D66" s="58"/>
      <c r="E66" s="97" t="s">
        <v>30</v>
      </c>
      <c r="F66" s="102"/>
      <c r="G66" s="102"/>
      <c r="H66" s="92">
        <f>IF(COUNT(F66:G66)=0,0,AVERAGE(F66:G66))</f>
        <v>0</v>
      </c>
      <c r="I66" s="92" t="str">
        <f>IF(OR(ISNUMBER(Sample_1),ISNUMBER(Sample_2)),Sample_ave,"")</f>
        <v/>
      </c>
      <c r="J66" s="56" t="str">
        <f>I66</f>
        <v/>
      </c>
      <c r="K66" s="59">
        <v>0.1</v>
      </c>
      <c r="L66" s="58"/>
      <c r="M66" s="59">
        <v>10.3</v>
      </c>
      <c r="N66" s="93" t="e">
        <f>Absorbance*Factor*1/Sample_volume*1/Sample_weight*Extract_vol*0.09</f>
        <v>#VALUE!</v>
      </c>
      <c r="O66" s="92" t="str">
        <f t="shared" si="0"/>
        <v/>
      </c>
      <c r="P66" s="56" t="str">
        <f t="shared" si="2"/>
        <v/>
      </c>
      <c r="Q66" s="3"/>
    </row>
    <row r="67" spans="1:17" x14ac:dyDescent="0.15">
      <c r="A67" s="1"/>
      <c r="B67" s="3"/>
      <c r="C67" s="127"/>
      <c r="D67" s="61"/>
      <c r="E67" s="98" t="s">
        <v>31</v>
      </c>
      <c r="F67" s="62"/>
      <c r="G67" s="62"/>
      <c r="H67" s="62"/>
      <c r="I67" s="105"/>
      <c r="J67" s="56"/>
      <c r="K67" s="62"/>
      <c r="L67" s="62"/>
      <c r="M67" s="62"/>
      <c r="N67" s="99" t="e">
        <f>N65-N66</f>
        <v>#VALUE!</v>
      </c>
      <c r="O67" s="105" t="str">
        <f t="shared" si="0"/>
        <v/>
      </c>
      <c r="P67" s="56" t="str">
        <f t="shared" si="2"/>
        <v/>
      </c>
      <c r="Q67" s="3"/>
    </row>
    <row r="68" spans="1:17" x14ac:dyDescent="0.15">
      <c r="A68" s="1"/>
      <c r="B68" s="3"/>
      <c r="C68" s="125">
        <v>19</v>
      </c>
      <c r="D68" s="54"/>
      <c r="E68" s="96" t="s">
        <v>29</v>
      </c>
      <c r="F68" s="101"/>
      <c r="G68" s="101"/>
      <c r="H68" s="90">
        <f>IF(COUNT(F68:G68)=0,0,AVERAGE(F68:G68))</f>
        <v>0</v>
      </c>
      <c r="I68" s="90" t="str">
        <f>IF(OR(ISNUMBER(Sample_1),ISNUMBER(Sample_2)),Sample_ave,"")</f>
        <v/>
      </c>
      <c r="J68" s="56" t="str">
        <f>I68</f>
        <v/>
      </c>
      <c r="K68" s="57">
        <v>0.1</v>
      </c>
      <c r="L68" s="57"/>
      <c r="M68" s="54">
        <v>100</v>
      </c>
      <c r="N68" s="91" t="e">
        <f>Absorbance*Factor*1/Sample_volume*1/Sample_weight*Extract_vol*0.09</f>
        <v>#VALUE!</v>
      </c>
      <c r="O68" s="90" t="str">
        <f>IF(ISERROR(Analyte_g_100g),"",Analyte_g_100g)</f>
        <v/>
      </c>
      <c r="P68" s="56" t="str">
        <f t="shared" si="2"/>
        <v/>
      </c>
      <c r="Q68" s="3"/>
    </row>
    <row r="69" spans="1:17" x14ac:dyDescent="0.15">
      <c r="A69" s="1"/>
      <c r="B69" s="3"/>
      <c r="C69" s="126"/>
      <c r="D69" s="58"/>
      <c r="E69" s="97" t="s">
        <v>30</v>
      </c>
      <c r="F69" s="102"/>
      <c r="G69" s="102"/>
      <c r="H69" s="92">
        <f>IF(COUNT(F69:G69)=0,0,AVERAGE(F69:G69))</f>
        <v>0</v>
      </c>
      <c r="I69" s="92" t="str">
        <f>IF(OR(ISNUMBER(Sample_1),ISNUMBER(Sample_2)),Sample_ave,"")</f>
        <v/>
      </c>
      <c r="J69" s="56" t="str">
        <f>I69</f>
        <v/>
      </c>
      <c r="K69" s="59">
        <v>0.1</v>
      </c>
      <c r="L69" s="59"/>
      <c r="M69" s="59">
        <v>10.3</v>
      </c>
      <c r="N69" s="93" t="e">
        <f>Absorbance*Factor*1/Sample_volume*1/Sample_weight*Extract_vol*0.09</f>
        <v>#VALUE!</v>
      </c>
      <c r="O69" s="92" t="str">
        <f t="shared" si="0"/>
        <v/>
      </c>
      <c r="P69" s="56" t="str">
        <f t="shared" si="2"/>
        <v/>
      </c>
      <c r="Q69" s="3"/>
    </row>
    <row r="70" spans="1:17" x14ac:dyDescent="0.15">
      <c r="A70" s="1"/>
      <c r="B70" s="3"/>
      <c r="C70" s="127"/>
      <c r="D70" s="61"/>
      <c r="E70" s="98" t="s">
        <v>31</v>
      </c>
      <c r="F70" s="62"/>
      <c r="G70" s="62"/>
      <c r="H70" s="62"/>
      <c r="I70" s="105"/>
      <c r="J70" s="56"/>
      <c r="K70" s="62"/>
      <c r="L70" s="62"/>
      <c r="M70" s="62"/>
      <c r="N70" s="99" t="e">
        <f>N68-N69</f>
        <v>#VALUE!</v>
      </c>
      <c r="O70" s="105" t="str">
        <f t="shared" si="0"/>
        <v/>
      </c>
      <c r="P70" s="56" t="str">
        <f t="shared" si="2"/>
        <v/>
      </c>
      <c r="Q70" s="3"/>
    </row>
    <row r="71" spans="1:17" x14ac:dyDescent="0.15">
      <c r="A71" s="1"/>
      <c r="B71" s="3"/>
      <c r="C71" s="125">
        <v>20</v>
      </c>
      <c r="D71" s="54"/>
      <c r="E71" s="96" t="s">
        <v>29</v>
      </c>
      <c r="F71" s="55"/>
      <c r="G71" s="55"/>
      <c r="H71" s="90">
        <f>IF(COUNT(F71:G71)=0,0,AVERAGE(F71:G71))</f>
        <v>0</v>
      </c>
      <c r="I71" s="90" t="str">
        <f>IF(OR(ISNUMBER(Sample_1),ISNUMBER(Sample_2)),Sample_ave,"")</f>
        <v/>
      </c>
      <c r="J71" s="56" t="str">
        <f>I71</f>
        <v/>
      </c>
      <c r="K71" s="57">
        <v>0.1</v>
      </c>
      <c r="L71" s="54"/>
      <c r="M71" s="54">
        <v>100</v>
      </c>
      <c r="N71" s="91" t="e">
        <f>Absorbance*Factor*1/Sample_volume*1/Sample_weight*Extract_vol*0.09</f>
        <v>#VALUE!</v>
      </c>
      <c r="O71" s="90" t="str">
        <f t="shared" si="0"/>
        <v/>
      </c>
      <c r="P71" s="56" t="str">
        <f t="shared" si="2"/>
        <v/>
      </c>
      <c r="Q71" s="3"/>
    </row>
    <row r="72" spans="1:17" x14ac:dyDescent="0.15">
      <c r="A72" s="1"/>
      <c r="B72" s="3"/>
      <c r="C72" s="126"/>
      <c r="D72" s="58"/>
      <c r="E72" s="97" t="s">
        <v>30</v>
      </c>
      <c r="F72" s="60"/>
      <c r="G72" s="60"/>
      <c r="H72" s="92">
        <f>IF(COUNT(F72:G72)=0,0,AVERAGE(F72:G72))</f>
        <v>0</v>
      </c>
      <c r="I72" s="92" t="str">
        <f>IF(OR(ISNUMBER(Sample_1),ISNUMBER(Sample_2)),Sample_ave,"")</f>
        <v/>
      </c>
      <c r="J72" s="56" t="str">
        <f>I72</f>
        <v/>
      </c>
      <c r="K72" s="59">
        <v>0.1</v>
      </c>
      <c r="L72" s="58"/>
      <c r="M72" s="59">
        <v>10.3</v>
      </c>
      <c r="N72" s="93" t="e">
        <f>Absorbance*Factor*1/Sample_volume*1/Sample_weight*Extract_vol*0.09</f>
        <v>#VALUE!</v>
      </c>
      <c r="O72" s="92" t="str">
        <f t="shared" si="0"/>
        <v/>
      </c>
      <c r="P72" s="56" t="str">
        <f t="shared" si="2"/>
        <v/>
      </c>
      <c r="Q72" s="3"/>
    </row>
    <row r="73" spans="1:17" x14ac:dyDescent="0.15">
      <c r="A73" s="1"/>
      <c r="B73" s="3"/>
      <c r="C73" s="127"/>
      <c r="D73" s="61"/>
      <c r="E73" s="98" t="s">
        <v>31</v>
      </c>
      <c r="F73" s="62"/>
      <c r="G73" s="62"/>
      <c r="H73" s="62"/>
      <c r="I73" s="105"/>
      <c r="J73" s="56"/>
      <c r="K73" s="62"/>
      <c r="L73" s="62"/>
      <c r="M73" s="62"/>
      <c r="N73" s="99" t="e">
        <f>N71-N72</f>
        <v>#VALUE!</v>
      </c>
      <c r="O73" s="105" t="str">
        <f t="shared" si="0"/>
        <v/>
      </c>
      <c r="P73" s="56" t="str">
        <f t="shared" si="2"/>
        <v/>
      </c>
      <c r="Q73" s="3"/>
    </row>
    <row r="74" spans="1:17" x14ac:dyDescent="0.15">
      <c r="A74" s="1"/>
      <c r="B74" s="3"/>
      <c r="C74" s="125">
        <v>21</v>
      </c>
      <c r="D74" s="54"/>
      <c r="E74" s="96" t="s">
        <v>29</v>
      </c>
      <c r="F74" s="55"/>
      <c r="G74" s="55"/>
      <c r="H74" s="90">
        <f>IF(COUNT(F74:G74)=0,0,AVERAGE(F74:G74))</f>
        <v>0</v>
      </c>
      <c r="I74" s="90" t="str">
        <f>IF(OR(ISNUMBER(Sample_1),ISNUMBER(Sample_2)),Sample_ave,"")</f>
        <v/>
      </c>
      <c r="J74" s="56" t="str">
        <f>I74</f>
        <v/>
      </c>
      <c r="K74" s="57">
        <v>0.1</v>
      </c>
      <c r="L74" s="54"/>
      <c r="M74" s="54">
        <v>100</v>
      </c>
      <c r="N74" s="91" t="e">
        <f>Absorbance*Factor*1/Sample_volume*1/Sample_weight*Extract_vol*0.09</f>
        <v>#VALUE!</v>
      </c>
      <c r="O74" s="90" t="str">
        <f t="shared" si="0"/>
        <v/>
      </c>
      <c r="P74" s="56" t="str">
        <f t="shared" si="2"/>
        <v/>
      </c>
      <c r="Q74" s="3"/>
    </row>
    <row r="75" spans="1:17" x14ac:dyDescent="0.15">
      <c r="A75" s="1"/>
      <c r="B75" s="3"/>
      <c r="C75" s="126"/>
      <c r="D75" s="58"/>
      <c r="E75" s="97" t="s">
        <v>30</v>
      </c>
      <c r="F75" s="60"/>
      <c r="G75" s="60"/>
      <c r="H75" s="92">
        <f>IF(COUNT(F75:G75)=0,0,AVERAGE(F75:G75))</f>
        <v>0</v>
      </c>
      <c r="I75" s="92" t="str">
        <f>IF(OR(ISNUMBER(Sample_1),ISNUMBER(Sample_2)),Sample_ave,"")</f>
        <v/>
      </c>
      <c r="J75" s="56" t="str">
        <f>I75</f>
        <v/>
      </c>
      <c r="K75" s="59">
        <v>0.1</v>
      </c>
      <c r="L75" s="58"/>
      <c r="M75" s="59">
        <v>10.3</v>
      </c>
      <c r="N75" s="93" t="e">
        <f>Absorbance*Factor*1/Sample_volume*1/Sample_weight*Extract_vol*0.09</f>
        <v>#VALUE!</v>
      </c>
      <c r="O75" s="92" t="str">
        <f t="shared" si="0"/>
        <v/>
      </c>
      <c r="P75" s="56" t="str">
        <f t="shared" si="2"/>
        <v/>
      </c>
      <c r="Q75" s="3"/>
    </row>
    <row r="76" spans="1:17" x14ac:dyDescent="0.15">
      <c r="A76" s="1"/>
      <c r="B76" s="3"/>
      <c r="C76" s="127"/>
      <c r="D76" s="61"/>
      <c r="E76" s="98" t="s">
        <v>31</v>
      </c>
      <c r="F76" s="62"/>
      <c r="G76" s="62"/>
      <c r="H76" s="62"/>
      <c r="I76" s="105"/>
      <c r="J76" s="56"/>
      <c r="K76" s="62"/>
      <c r="L76" s="62"/>
      <c r="M76" s="62"/>
      <c r="N76" s="99" t="e">
        <f>N74-N75</f>
        <v>#VALUE!</v>
      </c>
      <c r="O76" s="105" t="str">
        <f t="shared" si="0"/>
        <v/>
      </c>
      <c r="P76" s="56" t="str">
        <f t="shared" si="2"/>
        <v/>
      </c>
      <c r="Q76" s="3"/>
    </row>
    <row r="77" spans="1:17" x14ac:dyDescent="0.15">
      <c r="A77" s="1"/>
      <c r="B77" s="3"/>
      <c r="C77" s="125">
        <v>22</v>
      </c>
      <c r="D77" s="54"/>
      <c r="E77" s="96" t="s">
        <v>29</v>
      </c>
      <c r="F77" s="55"/>
      <c r="G77" s="55"/>
      <c r="H77" s="90">
        <f>IF(COUNT(F77:G77)=0,0,AVERAGE(F77:G77))</f>
        <v>0</v>
      </c>
      <c r="I77" s="90" t="str">
        <f>IF(OR(ISNUMBER(Sample_1),ISNUMBER(Sample_2)),Sample_ave,"")</f>
        <v/>
      </c>
      <c r="J77" s="56" t="str">
        <f>I77</f>
        <v/>
      </c>
      <c r="K77" s="57">
        <v>0.1</v>
      </c>
      <c r="L77" s="54"/>
      <c r="M77" s="54">
        <v>100</v>
      </c>
      <c r="N77" s="91" t="e">
        <f>Absorbance*Factor*1/Sample_volume*1/Sample_weight*Extract_vol*0.09</f>
        <v>#VALUE!</v>
      </c>
      <c r="O77" s="90" t="str">
        <f t="shared" si="0"/>
        <v/>
      </c>
      <c r="P77" s="56" t="str">
        <f t="shared" si="2"/>
        <v/>
      </c>
      <c r="Q77" s="3"/>
    </row>
    <row r="78" spans="1:17" x14ac:dyDescent="0.15">
      <c r="A78" s="1"/>
      <c r="B78" s="3"/>
      <c r="C78" s="126"/>
      <c r="D78" s="58"/>
      <c r="E78" s="97" t="s">
        <v>30</v>
      </c>
      <c r="F78" s="60"/>
      <c r="G78" s="60"/>
      <c r="H78" s="92">
        <f>IF(COUNT(F78:G78)=0,0,AVERAGE(F78:G78))</f>
        <v>0</v>
      </c>
      <c r="I78" s="92" t="str">
        <f>IF(OR(ISNUMBER(Sample_1),ISNUMBER(Sample_2)),Sample_ave,"")</f>
        <v/>
      </c>
      <c r="J78" s="56" t="str">
        <f>I78</f>
        <v/>
      </c>
      <c r="K78" s="59">
        <v>0.1</v>
      </c>
      <c r="L78" s="58"/>
      <c r="M78" s="59">
        <v>10.3</v>
      </c>
      <c r="N78" s="93" t="e">
        <f>Absorbance*Factor*1/Sample_volume*1/Sample_weight*Extract_vol*0.09</f>
        <v>#VALUE!</v>
      </c>
      <c r="O78" s="92" t="str">
        <f t="shared" si="0"/>
        <v/>
      </c>
      <c r="P78" s="56" t="str">
        <f t="shared" si="2"/>
        <v/>
      </c>
      <c r="Q78" s="3"/>
    </row>
    <row r="79" spans="1:17" x14ac:dyDescent="0.15">
      <c r="A79" s="1"/>
      <c r="B79" s="3"/>
      <c r="C79" s="127"/>
      <c r="D79" s="61"/>
      <c r="E79" s="98" t="s">
        <v>31</v>
      </c>
      <c r="F79" s="62"/>
      <c r="G79" s="62"/>
      <c r="H79" s="62"/>
      <c r="I79" s="105"/>
      <c r="J79" s="56"/>
      <c r="K79" s="62"/>
      <c r="L79" s="62"/>
      <c r="M79" s="62"/>
      <c r="N79" s="99" t="e">
        <f>N77-N78</f>
        <v>#VALUE!</v>
      </c>
      <c r="O79" s="105" t="str">
        <f t="shared" si="0"/>
        <v/>
      </c>
      <c r="P79" s="56" t="str">
        <f t="shared" si="2"/>
        <v/>
      </c>
      <c r="Q79" s="3"/>
    </row>
    <row r="80" spans="1:17" x14ac:dyDescent="0.15">
      <c r="A80" s="1"/>
      <c r="B80" s="3"/>
      <c r="C80" s="125">
        <v>23</v>
      </c>
      <c r="D80" s="54"/>
      <c r="E80" s="96" t="s">
        <v>29</v>
      </c>
      <c r="F80" s="55"/>
      <c r="G80" s="55"/>
      <c r="H80" s="90">
        <f>IF(COUNT(F80:G80)=0,0,AVERAGE(F80:G80))</f>
        <v>0</v>
      </c>
      <c r="I80" s="90" t="str">
        <f>IF(OR(ISNUMBER(Sample_1),ISNUMBER(Sample_2)),Sample_ave,"")</f>
        <v/>
      </c>
      <c r="J80" s="56" t="str">
        <f>I80</f>
        <v/>
      </c>
      <c r="K80" s="57">
        <v>0.1</v>
      </c>
      <c r="L80" s="54"/>
      <c r="M80" s="54">
        <v>100</v>
      </c>
      <c r="N80" s="91" t="e">
        <f>Absorbance*Factor*1/Sample_volume*1/Sample_weight*Extract_vol*0.09</f>
        <v>#VALUE!</v>
      </c>
      <c r="O80" s="90" t="str">
        <f t="shared" si="0"/>
        <v/>
      </c>
      <c r="P80" s="56" t="str">
        <f t="shared" si="2"/>
        <v/>
      </c>
      <c r="Q80" s="3"/>
    </row>
    <row r="81" spans="1:17" x14ac:dyDescent="0.15">
      <c r="A81" s="1"/>
      <c r="B81" s="3"/>
      <c r="C81" s="126"/>
      <c r="D81" s="58"/>
      <c r="E81" s="97" t="s">
        <v>30</v>
      </c>
      <c r="F81" s="60"/>
      <c r="G81" s="60"/>
      <c r="H81" s="92">
        <f>IF(COUNT(F81:G81)=0,0,AVERAGE(F81:G81))</f>
        <v>0</v>
      </c>
      <c r="I81" s="92" t="str">
        <f>IF(OR(ISNUMBER(Sample_1),ISNUMBER(Sample_2)),Sample_ave,"")</f>
        <v/>
      </c>
      <c r="J81" s="56" t="str">
        <f>I81</f>
        <v/>
      </c>
      <c r="K81" s="59">
        <v>0.1</v>
      </c>
      <c r="L81" s="58"/>
      <c r="M81" s="59">
        <v>10.3</v>
      </c>
      <c r="N81" s="93" t="e">
        <f>Absorbance*Factor*1/Sample_volume*1/Sample_weight*Extract_vol*0.09</f>
        <v>#VALUE!</v>
      </c>
      <c r="O81" s="92" t="str">
        <f t="shared" si="0"/>
        <v/>
      </c>
      <c r="P81" s="56" t="str">
        <f t="shared" si="2"/>
        <v/>
      </c>
      <c r="Q81" s="3"/>
    </row>
    <row r="82" spans="1:17" x14ac:dyDescent="0.15">
      <c r="A82" s="1"/>
      <c r="B82" s="3"/>
      <c r="C82" s="127"/>
      <c r="D82" s="61"/>
      <c r="E82" s="98" t="s">
        <v>31</v>
      </c>
      <c r="F82" s="62"/>
      <c r="G82" s="62"/>
      <c r="H82" s="62"/>
      <c r="I82" s="105"/>
      <c r="J82" s="56"/>
      <c r="K82" s="62"/>
      <c r="L82" s="62"/>
      <c r="M82" s="62"/>
      <c r="N82" s="99" t="e">
        <f>N80-N81</f>
        <v>#VALUE!</v>
      </c>
      <c r="O82" s="105" t="str">
        <f t="shared" si="0"/>
        <v/>
      </c>
      <c r="P82" s="56" t="str">
        <f t="shared" si="2"/>
        <v/>
      </c>
      <c r="Q82" s="3"/>
    </row>
    <row r="83" spans="1:17" x14ac:dyDescent="0.15">
      <c r="A83" s="1"/>
      <c r="B83" s="3"/>
      <c r="C83" s="125">
        <v>24</v>
      </c>
      <c r="D83" s="54"/>
      <c r="E83" s="96" t="s">
        <v>29</v>
      </c>
      <c r="F83" s="55"/>
      <c r="G83" s="55"/>
      <c r="H83" s="90">
        <f>IF(COUNT(F83:G83)=0,0,AVERAGE(F83:G83))</f>
        <v>0</v>
      </c>
      <c r="I83" s="90" t="str">
        <f>IF(OR(ISNUMBER(Sample_1),ISNUMBER(Sample_2)),Sample_ave,"")</f>
        <v/>
      </c>
      <c r="J83" s="56" t="str">
        <f>I83</f>
        <v/>
      </c>
      <c r="K83" s="57">
        <v>0.1</v>
      </c>
      <c r="L83" s="54"/>
      <c r="M83" s="54">
        <v>100</v>
      </c>
      <c r="N83" s="91" t="e">
        <f>Absorbance*Factor*1/Sample_volume*1/Sample_weight*Extract_vol*0.09</f>
        <v>#VALUE!</v>
      </c>
      <c r="O83" s="90" t="str">
        <f t="shared" si="0"/>
        <v/>
      </c>
      <c r="P83" s="56" t="str">
        <f t="shared" si="1"/>
        <v/>
      </c>
      <c r="Q83" s="3"/>
    </row>
    <row r="84" spans="1:17" x14ac:dyDescent="0.15">
      <c r="A84" s="1"/>
      <c r="B84" s="3"/>
      <c r="C84" s="126"/>
      <c r="D84" s="58"/>
      <c r="E84" s="97" t="s">
        <v>30</v>
      </c>
      <c r="F84" s="60"/>
      <c r="G84" s="60"/>
      <c r="H84" s="92">
        <f>IF(COUNT(F84:G84)=0,0,AVERAGE(F84:G84))</f>
        <v>0</v>
      </c>
      <c r="I84" s="92" t="str">
        <f>IF(OR(ISNUMBER(Sample_1),ISNUMBER(Sample_2)),Sample_ave,"")</f>
        <v/>
      </c>
      <c r="J84" s="56" t="str">
        <f>I84</f>
        <v/>
      </c>
      <c r="K84" s="59">
        <v>0.1</v>
      </c>
      <c r="L84" s="58"/>
      <c r="M84" s="59">
        <v>10.3</v>
      </c>
      <c r="N84" s="93" t="e">
        <f>Absorbance*Factor*1/Sample_volume*1/Sample_weight*Extract_vol*0.09</f>
        <v>#VALUE!</v>
      </c>
      <c r="O84" s="92" t="str">
        <f t="shared" si="0"/>
        <v/>
      </c>
      <c r="P84" s="56" t="str">
        <f t="shared" si="1"/>
        <v/>
      </c>
      <c r="Q84" s="3"/>
    </row>
    <row r="85" spans="1:17" x14ac:dyDescent="0.15">
      <c r="A85" s="1"/>
      <c r="B85" s="3"/>
      <c r="C85" s="127"/>
      <c r="D85" s="61"/>
      <c r="E85" s="98" t="s">
        <v>31</v>
      </c>
      <c r="F85" s="62"/>
      <c r="G85" s="62"/>
      <c r="H85" s="62"/>
      <c r="I85" s="105"/>
      <c r="J85" s="56"/>
      <c r="K85" s="62"/>
      <c r="L85" s="62"/>
      <c r="M85" s="62"/>
      <c r="N85" s="99" t="e">
        <f>N83-N84</f>
        <v>#VALUE!</v>
      </c>
      <c r="O85" s="105" t="str">
        <f t="shared" si="0"/>
        <v/>
      </c>
      <c r="P85" s="56" t="str">
        <f t="shared" si="1"/>
        <v/>
      </c>
      <c r="Q85" s="3"/>
    </row>
    <row r="86" spans="1:17" x14ac:dyDescent="0.15">
      <c r="A86" s="1"/>
      <c r="B86" s="3"/>
      <c r="C86" s="125">
        <v>25</v>
      </c>
      <c r="D86" s="54"/>
      <c r="E86" s="96" t="s">
        <v>29</v>
      </c>
      <c r="F86" s="55"/>
      <c r="G86" s="55"/>
      <c r="H86" s="90">
        <f>IF(COUNT(F86:G86)=0,0,AVERAGE(F86:G86))</f>
        <v>0</v>
      </c>
      <c r="I86" s="90" t="str">
        <f>IF(OR(ISNUMBER(Sample_1),ISNUMBER(Sample_2)),Sample_ave,"")</f>
        <v/>
      </c>
      <c r="J86" s="56" t="str">
        <f>I86</f>
        <v/>
      </c>
      <c r="K86" s="57">
        <v>0.1</v>
      </c>
      <c r="L86" s="54"/>
      <c r="M86" s="54">
        <v>100</v>
      </c>
      <c r="N86" s="91" t="e">
        <f>Absorbance*Factor*1/Sample_volume*1/Sample_weight*Extract_vol*0.09</f>
        <v>#VALUE!</v>
      </c>
      <c r="O86" s="90" t="str">
        <f t="shared" si="0"/>
        <v/>
      </c>
      <c r="P86" s="56" t="str">
        <f t="shared" si="1"/>
        <v/>
      </c>
      <c r="Q86" s="3"/>
    </row>
    <row r="87" spans="1:17" x14ac:dyDescent="0.15">
      <c r="A87" s="1"/>
      <c r="B87" s="3"/>
      <c r="C87" s="126"/>
      <c r="D87" s="58"/>
      <c r="E87" s="97" t="s">
        <v>30</v>
      </c>
      <c r="F87" s="60"/>
      <c r="G87" s="60"/>
      <c r="H87" s="92">
        <f>IF(COUNT(F87:G87)=0,0,AVERAGE(F87:G87))</f>
        <v>0</v>
      </c>
      <c r="I87" s="92" t="str">
        <f>IF(OR(ISNUMBER(Sample_1),ISNUMBER(Sample_2)),Sample_ave,"")</f>
        <v/>
      </c>
      <c r="J87" s="56" t="str">
        <f>I87</f>
        <v/>
      </c>
      <c r="K87" s="59">
        <v>0.1</v>
      </c>
      <c r="L87" s="58"/>
      <c r="M87" s="59">
        <v>10.3</v>
      </c>
      <c r="N87" s="93" t="e">
        <f>Absorbance*Factor*1/Sample_volume*1/Sample_weight*Extract_vol*0.09</f>
        <v>#VALUE!</v>
      </c>
      <c r="O87" s="92" t="str">
        <f t="shared" si="0"/>
        <v/>
      </c>
      <c r="P87" s="56" t="str">
        <f t="shared" si="1"/>
        <v/>
      </c>
      <c r="Q87" s="3"/>
    </row>
    <row r="88" spans="1:17" x14ac:dyDescent="0.15">
      <c r="A88" s="1"/>
      <c r="B88" s="3"/>
      <c r="C88" s="127"/>
      <c r="D88" s="61"/>
      <c r="E88" s="98" t="s">
        <v>31</v>
      </c>
      <c r="F88" s="62"/>
      <c r="G88" s="62"/>
      <c r="H88" s="62"/>
      <c r="I88" s="105"/>
      <c r="J88" s="56"/>
      <c r="K88" s="62"/>
      <c r="L88" s="62"/>
      <c r="M88" s="62"/>
      <c r="N88" s="99" t="e">
        <f>N86-N87</f>
        <v>#VALUE!</v>
      </c>
      <c r="O88" s="105" t="str">
        <f t="shared" si="0"/>
        <v/>
      </c>
      <c r="P88" s="56" t="str">
        <f t="shared" si="1"/>
        <v/>
      </c>
      <c r="Q88" s="3"/>
    </row>
    <row r="89" spans="1:17" x14ac:dyDescent="0.15">
      <c r="A89" s="1"/>
      <c r="B89" s="3"/>
      <c r="C89" s="125">
        <v>26</v>
      </c>
      <c r="D89" s="54"/>
      <c r="E89" s="96" t="s">
        <v>29</v>
      </c>
      <c r="F89" s="55"/>
      <c r="G89" s="55"/>
      <c r="H89" s="90">
        <f>IF(COUNT(F89:G89)=0,0,AVERAGE(F89:G89))</f>
        <v>0</v>
      </c>
      <c r="I89" s="90" t="str">
        <f>IF(OR(ISNUMBER(Sample_1),ISNUMBER(Sample_2)),Sample_ave,"")</f>
        <v/>
      </c>
      <c r="J89" s="56" t="str">
        <f>I89</f>
        <v/>
      </c>
      <c r="K89" s="57">
        <v>0.1</v>
      </c>
      <c r="L89" s="54"/>
      <c r="M89" s="54">
        <v>100</v>
      </c>
      <c r="N89" s="91" t="e">
        <f>Absorbance*Factor*1/Sample_volume*1/Sample_weight*Extract_vol*0.09</f>
        <v>#VALUE!</v>
      </c>
      <c r="O89" s="90" t="str">
        <f t="shared" si="0"/>
        <v/>
      </c>
      <c r="P89" s="56" t="str">
        <f t="shared" si="1"/>
        <v/>
      </c>
      <c r="Q89" s="3"/>
    </row>
    <row r="90" spans="1:17" x14ac:dyDescent="0.15">
      <c r="A90" s="1"/>
      <c r="B90" s="3"/>
      <c r="C90" s="126"/>
      <c r="D90" s="58"/>
      <c r="E90" s="97" t="s">
        <v>30</v>
      </c>
      <c r="F90" s="60"/>
      <c r="G90" s="60"/>
      <c r="H90" s="92">
        <f>IF(COUNT(F90:G90)=0,0,AVERAGE(F90:G90))</f>
        <v>0</v>
      </c>
      <c r="I90" s="92" t="str">
        <f>IF(OR(ISNUMBER(Sample_1),ISNUMBER(Sample_2)),Sample_ave,"")</f>
        <v/>
      </c>
      <c r="J90" s="56" t="str">
        <f>I90</f>
        <v/>
      </c>
      <c r="K90" s="59">
        <v>0.1</v>
      </c>
      <c r="L90" s="58"/>
      <c r="M90" s="59">
        <v>10.3</v>
      </c>
      <c r="N90" s="93" t="e">
        <f>Absorbance*Factor*1/Sample_volume*1/Sample_weight*Extract_vol*0.09</f>
        <v>#VALUE!</v>
      </c>
      <c r="O90" s="92" t="str">
        <f t="shared" si="0"/>
        <v/>
      </c>
      <c r="P90" s="56" t="str">
        <f t="shared" si="1"/>
        <v/>
      </c>
      <c r="Q90" s="3"/>
    </row>
    <row r="91" spans="1:17" x14ac:dyDescent="0.15">
      <c r="A91" s="1"/>
      <c r="B91" s="3"/>
      <c r="C91" s="127"/>
      <c r="D91" s="61"/>
      <c r="E91" s="98" t="s">
        <v>31</v>
      </c>
      <c r="F91" s="62"/>
      <c r="G91" s="62"/>
      <c r="H91" s="62"/>
      <c r="I91" s="105"/>
      <c r="J91" s="56"/>
      <c r="K91" s="62"/>
      <c r="L91" s="62"/>
      <c r="M91" s="62"/>
      <c r="N91" s="99" t="e">
        <f>N89-N90</f>
        <v>#VALUE!</v>
      </c>
      <c r="O91" s="105" t="str">
        <f t="shared" si="0"/>
        <v/>
      </c>
      <c r="P91" s="56" t="str">
        <f t="shared" si="1"/>
        <v/>
      </c>
      <c r="Q91" s="3"/>
    </row>
    <row r="92" spans="1:17" x14ac:dyDescent="0.15">
      <c r="A92" s="1"/>
      <c r="B92" s="3"/>
      <c r="C92" s="125">
        <v>27</v>
      </c>
      <c r="D92" s="54"/>
      <c r="E92" s="96" t="s">
        <v>29</v>
      </c>
      <c r="F92" s="55"/>
      <c r="G92" s="55"/>
      <c r="H92" s="90">
        <f>IF(COUNT(F92:G92)=0,0,AVERAGE(F92:G92))</f>
        <v>0</v>
      </c>
      <c r="I92" s="90" t="str">
        <f>IF(OR(ISNUMBER(Sample_1),ISNUMBER(Sample_2)),Sample_ave,"")</f>
        <v/>
      </c>
      <c r="J92" s="56" t="str">
        <f>I92</f>
        <v/>
      </c>
      <c r="K92" s="57">
        <v>0.1</v>
      </c>
      <c r="L92" s="54"/>
      <c r="M92" s="54">
        <v>100</v>
      </c>
      <c r="N92" s="91" t="e">
        <f>Absorbance*Factor*1/Sample_volume*1/Sample_weight*Extract_vol*0.09</f>
        <v>#VALUE!</v>
      </c>
      <c r="O92" s="90" t="str">
        <f t="shared" si="0"/>
        <v/>
      </c>
      <c r="P92" s="56" t="str">
        <f t="shared" si="1"/>
        <v/>
      </c>
      <c r="Q92" s="3"/>
    </row>
    <row r="93" spans="1:17" x14ac:dyDescent="0.15">
      <c r="A93" s="1"/>
      <c r="B93" s="3"/>
      <c r="C93" s="126"/>
      <c r="D93" s="58"/>
      <c r="E93" s="97" t="s">
        <v>30</v>
      </c>
      <c r="F93" s="60"/>
      <c r="G93" s="60"/>
      <c r="H93" s="92">
        <f>IF(COUNT(F93:G93)=0,0,AVERAGE(F93:G93))</f>
        <v>0</v>
      </c>
      <c r="I93" s="92" t="str">
        <f>IF(OR(ISNUMBER(Sample_1),ISNUMBER(Sample_2)),Sample_ave,"")</f>
        <v/>
      </c>
      <c r="J93" s="56" t="str">
        <f>I93</f>
        <v/>
      </c>
      <c r="K93" s="59">
        <v>0.1</v>
      </c>
      <c r="L93" s="58"/>
      <c r="M93" s="59">
        <v>10.3</v>
      </c>
      <c r="N93" s="93" t="e">
        <f>Absorbance*Factor*1/Sample_volume*1/Sample_weight*Extract_vol*0.09</f>
        <v>#VALUE!</v>
      </c>
      <c r="O93" s="92" t="str">
        <f t="shared" si="0"/>
        <v/>
      </c>
      <c r="P93" s="56" t="str">
        <f t="shared" si="1"/>
        <v/>
      </c>
      <c r="Q93" s="3"/>
    </row>
    <row r="94" spans="1:17" x14ac:dyDescent="0.15">
      <c r="A94" s="1"/>
      <c r="B94" s="3"/>
      <c r="C94" s="127"/>
      <c r="D94" s="61"/>
      <c r="E94" s="98" t="s">
        <v>31</v>
      </c>
      <c r="F94" s="62"/>
      <c r="G94" s="62"/>
      <c r="H94" s="62"/>
      <c r="I94" s="105"/>
      <c r="J94" s="56"/>
      <c r="K94" s="62"/>
      <c r="L94" s="62"/>
      <c r="M94" s="62"/>
      <c r="N94" s="99" t="e">
        <f>N92-N93</f>
        <v>#VALUE!</v>
      </c>
      <c r="O94" s="105" t="str">
        <f t="shared" si="0"/>
        <v/>
      </c>
      <c r="P94" s="56" t="str">
        <f t="shared" si="1"/>
        <v/>
      </c>
      <c r="Q94" s="3"/>
    </row>
    <row r="95" spans="1:17" x14ac:dyDescent="0.15">
      <c r="A95" s="1"/>
      <c r="B95" s="3"/>
      <c r="C95" s="125">
        <v>28</v>
      </c>
      <c r="D95" s="54"/>
      <c r="E95" s="96" t="s">
        <v>29</v>
      </c>
      <c r="F95" s="55"/>
      <c r="G95" s="55"/>
      <c r="H95" s="90">
        <f>IF(COUNT(F95:G95)=0,0,AVERAGE(F95:G95))</f>
        <v>0</v>
      </c>
      <c r="I95" s="90" t="str">
        <f>IF(OR(ISNUMBER(Sample_1),ISNUMBER(Sample_2)),Sample_ave,"")</f>
        <v/>
      </c>
      <c r="J95" s="56" t="str">
        <f>I95</f>
        <v/>
      </c>
      <c r="K95" s="57">
        <v>0.1</v>
      </c>
      <c r="L95" s="54"/>
      <c r="M95" s="54">
        <v>100</v>
      </c>
      <c r="N95" s="91" t="e">
        <f>Absorbance*Factor*1/Sample_volume*1/Sample_weight*Extract_vol*0.09</f>
        <v>#VALUE!</v>
      </c>
      <c r="O95" s="90" t="str">
        <f t="shared" si="0"/>
        <v/>
      </c>
      <c r="P95" s="56" t="str">
        <f t="shared" si="1"/>
        <v/>
      </c>
      <c r="Q95" s="3"/>
    </row>
    <row r="96" spans="1:17" x14ac:dyDescent="0.15">
      <c r="A96" s="1"/>
      <c r="B96" s="3"/>
      <c r="C96" s="126"/>
      <c r="D96" s="58"/>
      <c r="E96" s="97" t="s">
        <v>30</v>
      </c>
      <c r="F96" s="60"/>
      <c r="G96" s="60"/>
      <c r="H96" s="92">
        <f>IF(COUNT(F96:G96)=0,0,AVERAGE(F96:G96))</f>
        <v>0</v>
      </c>
      <c r="I96" s="92" t="str">
        <f>IF(OR(ISNUMBER(Sample_1),ISNUMBER(Sample_2)),Sample_ave,"")</f>
        <v/>
      </c>
      <c r="J96" s="56" t="str">
        <f>I96</f>
        <v/>
      </c>
      <c r="K96" s="59">
        <v>0.1</v>
      </c>
      <c r="L96" s="58"/>
      <c r="M96" s="59">
        <v>10.3</v>
      </c>
      <c r="N96" s="93" t="e">
        <f>Absorbance*Factor*1/Sample_volume*1/Sample_weight*Extract_vol*0.09</f>
        <v>#VALUE!</v>
      </c>
      <c r="O96" s="92" t="str">
        <f t="shared" si="0"/>
        <v/>
      </c>
      <c r="P96" s="56" t="str">
        <f t="shared" si="1"/>
        <v/>
      </c>
      <c r="Q96" s="3"/>
    </row>
    <row r="97" spans="1:17" x14ac:dyDescent="0.15">
      <c r="A97" s="1"/>
      <c r="B97" s="3"/>
      <c r="C97" s="127"/>
      <c r="D97" s="61"/>
      <c r="E97" s="98" t="s">
        <v>31</v>
      </c>
      <c r="F97" s="62"/>
      <c r="G97" s="62"/>
      <c r="H97" s="62"/>
      <c r="I97" s="105"/>
      <c r="J97" s="56"/>
      <c r="K97" s="62"/>
      <c r="L97" s="62"/>
      <c r="M97" s="62"/>
      <c r="N97" s="99" t="e">
        <f>N95-N96</f>
        <v>#VALUE!</v>
      </c>
      <c r="O97" s="105" t="str">
        <f t="shared" si="0"/>
        <v/>
      </c>
      <c r="P97" s="56" t="str">
        <f t="shared" si="1"/>
        <v/>
      </c>
      <c r="Q97" s="3"/>
    </row>
    <row r="98" spans="1:17" x14ac:dyDescent="0.15">
      <c r="A98" s="1"/>
      <c r="B98" s="3"/>
      <c r="C98" s="125">
        <v>29</v>
      </c>
      <c r="D98" s="54"/>
      <c r="E98" s="96" t="s">
        <v>29</v>
      </c>
      <c r="F98" s="101"/>
      <c r="G98" s="101"/>
      <c r="H98" s="90">
        <f>IF(COUNT(F98:G98)=0,0,AVERAGE(F98:G98))</f>
        <v>0</v>
      </c>
      <c r="I98" s="90" t="str">
        <f>IF(OR(ISNUMBER(Sample_1),ISNUMBER(Sample_2)),Sample_ave,"")</f>
        <v/>
      </c>
      <c r="J98" s="56" t="str">
        <f>I98</f>
        <v/>
      </c>
      <c r="K98" s="57">
        <v>0.1</v>
      </c>
      <c r="L98" s="54"/>
      <c r="M98" s="54">
        <v>100</v>
      </c>
      <c r="N98" s="91" t="e">
        <f>Absorbance*Factor*1/Sample_volume*1/Sample_weight*Extract_vol*0.09</f>
        <v>#VALUE!</v>
      </c>
      <c r="O98" s="90" t="str">
        <f t="shared" si="0"/>
        <v/>
      </c>
      <c r="P98" s="56" t="str">
        <f t="shared" si="1"/>
        <v/>
      </c>
      <c r="Q98" s="3"/>
    </row>
    <row r="99" spans="1:17" x14ac:dyDescent="0.15">
      <c r="A99" s="1"/>
      <c r="B99" s="3"/>
      <c r="C99" s="126"/>
      <c r="D99" s="58"/>
      <c r="E99" s="97" t="s">
        <v>30</v>
      </c>
      <c r="F99" s="102"/>
      <c r="G99" s="102"/>
      <c r="H99" s="92">
        <f>IF(COUNT(F99:G99)=0,0,AVERAGE(F99:G99))</f>
        <v>0</v>
      </c>
      <c r="I99" s="92" t="str">
        <f>IF(OR(ISNUMBER(Sample_1),ISNUMBER(Sample_2)),Sample_ave,"")</f>
        <v/>
      </c>
      <c r="J99" s="56" t="str">
        <f>I99</f>
        <v/>
      </c>
      <c r="K99" s="59">
        <v>0.1</v>
      </c>
      <c r="L99" s="58"/>
      <c r="M99" s="59">
        <v>10.3</v>
      </c>
      <c r="N99" s="93" t="e">
        <f>Absorbance*Factor*1/Sample_volume*1/Sample_weight*Extract_vol*0.09</f>
        <v>#VALUE!</v>
      </c>
      <c r="O99" s="92" t="str">
        <f t="shared" si="0"/>
        <v/>
      </c>
      <c r="P99" s="56" t="str">
        <f t="shared" si="1"/>
        <v/>
      </c>
      <c r="Q99" s="3"/>
    </row>
    <row r="100" spans="1:17" x14ac:dyDescent="0.15">
      <c r="A100" s="1"/>
      <c r="B100" s="3"/>
      <c r="C100" s="127"/>
      <c r="D100" s="61"/>
      <c r="E100" s="98" t="s">
        <v>31</v>
      </c>
      <c r="F100" s="62"/>
      <c r="G100" s="62"/>
      <c r="H100" s="62"/>
      <c r="I100" s="105"/>
      <c r="J100" s="56"/>
      <c r="K100" s="62"/>
      <c r="L100" s="62"/>
      <c r="M100" s="62"/>
      <c r="N100" s="99" t="e">
        <f>N98-N99</f>
        <v>#VALUE!</v>
      </c>
      <c r="O100" s="105" t="str">
        <f t="shared" si="0"/>
        <v/>
      </c>
      <c r="P100" s="56" t="str">
        <f t="shared" si="1"/>
        <v/>
      </c>
      <c r="Q100" s="3"/>
    </row>
    <row r="101" spans="1:17" x14ac:dyDescent="0.15">
      <c r="A101" s="1"/>
      <c r="B101" s="3"/>
      <c r="C101" s="125">
        <v>30</v>
      </c>
      <c r="D101" s="54"/>
      <c r="E101" s="96" t="s">
        <v>29</v>
      </c>
      <c r="F101" s="101"/>
      <c r="G101" s="101"/>
      <c r="H101" s="90">
        <f>IF(COUNT(F101:G101)=0,0,AVERAGE(F101:G101))</f>
        <v>0</v>
      </c>
      <c r="I101" s="90" t="str">
        <f>IF(OR(ISNUMBER(Sample_1),ISNUMBER(Sample_2)),Sample_ave,"")</f>
        <v/>
      </c>
      <c r="J101" s="56" t="str">
        <f>I101</f>
        <v/>
      </c>
      <c r="K101" s="57">
        <v>0.1</v>
      </c>
      <c r="L101" s="57"/>
      <c r="M101" s="54">
        <v>100</v>
      </c>
      <c r="N101" s="91" t="e">
        <f>Absorbance*Factor*1/Sample_volume*1/Sample_weight*Extract_vol*0.09</f>
        <v>#VALUE!</v>
      </c>
      <c r="O101" s="90" t="str">
        <f>IF(ISERROR(Analyte_g_100g),"",Analyte_g_100g)</f>
        <v/>
      </c>
      <c r="P101" s="56" t="str">
        <f t="shared" si="1"/>
        <v/>
      </c>
      <c r="Q101" s="3"/>
    </row>
    <row r="102" spans="1:17" x14ac:dyDescent="0.15">
      <c r="A102" s="1"/>
      <c r="B102" s="3"/>
      <c r="C102" s="126"/>
      <c r="D102" s="58"/>
      <c r="E102" s="97" t="s">
        <v>30</v>
      </c>
      <c r="F102" s="102"/>
      <c r="G102" s="102"/>
      <c r="H102" s="92">
        <f>IF(COUNT(F102:G102)=0,0,AVERAGE(F102:G102))</f>
        <v>0</v>
      </c>
      <c r="I102" s="92" t="str">
        <f>IF(OR(ISNUMBER(Sample_1),ISNUMBER(Sample_2)),Sample_ave,"")</f>
        <v/>
      </c>
      <c r="J102" s="56" t="str">
        <f>I102</f>
        <v/>
      </c>
      <c r="K102" s="59">
        <v>0.1</v>
      </c>
      <c r="L102" s="59"/>
      <c r="M102" s="59">
        <v>10.3</v>
      </c>
      <c r="N102" s="93" t="e">
        <f>Absorbance*Factor*1/Sample_volume*1/Sample_weight*Extract_vol*0.09</f>
        <v>#VALUE!</v>
      </c>
      <c r="O102" s="92" t="str">
        <f t="shared" si="0"/>
        <v/>
      </c>
      <c r="P102" s="56" t="str">
        <f t="shared" si="1"/>
        <v/>
      </c>
      <c r="Q102" s="3"/>
    </row>
    <row r="103" spans="1:17" x14ac:dyDescent="0.15">
      <c r="A103" s="1"/>
      <c r="B103" s="3"/>
      <c r="C103" s="127"/>
      <c r="D103" s="61"/>
      <c r="E103" s="98" t="s">
        <v>31</v>
      </c>
      <c r="F103" s="62"/>
      <c r="G103" s="62"/>
      <c r="H103" s="62"/>
      <c r="I103" s="105"/>
      <c r="J103" s="56"/>
      <c r="K103" s="62"/>
      <c r="L103" s="62"/>
      <c r="M103" s="62"/>
      <c r="N103" s="99" t="e">
        <f>N101-N102</f>
        <v>#VALUE!</v>
      </c>
      <c r="O103" s="105" t="str">
        <f t="shared" si="0"/>
        <v/>
      </c>
      <c r="P103" s="56" t="str">
        <f t="shared" si="1"/>
        <v/>
      </c>
      <c r="Q103" s="3"/>
    </row>
    <row r="104" spans="1:17" x14ac:dyDescent="0.15">
      <c r="A104" s="1"/>
      <c r="B104" s="3"/>
      <c r="C104" s="125">
        <v>31</v>
      </c>
      <c r="D104" s="54"/>
      <c r="E104" s="96" t="s">
        <v>29</v>
      </c>
      <c r="F104" s="55"/>
      <c r="G104" s="55"/>
      <c r="H104" s="90">
        <f>IF(COUNT(F104:G104)=0,0,AVERAGE(F104:G104))</f>
        <v>0</v>
      </c>
      <c r="I104" s="90" t="str">
        <f>IF(OR(ISNUMBER(Sample_1),ISNUMBER(Sample_2)),Sample_ave,"")</f>
        <v/>
      </c>
      <c r="J104" s="56" t="str">
        <f>I104</f>
        <v/>
      </c>
      <c r="K104" s="57">
        <v>0.1</v>
      </c>
      <c r="L104" s="54"/>
      <c r="M104" s="54">
        <v>100</v>
      </c>
      <c r="N104" s="91" t="e">
        <f>Absorbance*Factor*1/Sample_volume*1/Sample_weight*Extract_vol*0.09</f>
        <v>#VALUE!</v>
      </c>
      <c r="O104" s="90" t="str">
        <f t="shared" si="0"/>
        <v/>
      </c>
      <c r="P104" s="56" t="str">
        <f t="shared" si="1"/>
        <v/>
      </c>
      <c r="Q104" s="3"/>
    </row>
    <row r="105" spans="1:17" x14ac:dyDescent="0.15">
      <c r="A105" s="1"/>
      <c r="B105" s="3"/>
      <c r="C105" s="126"/>
      <c r="D105" s="58"/>
      <c r="E105" s="97" t="s">
        <v>30</v>
      </c>
      <c r="F105" s="60"/>
      <c r="G105" s="60"/>
      <c r="H105" s="92">
        <f>IF(COUNT(F105:G105)=0,0,AVERAGE(F105:G105))</f>
        <v>0</v>
      </c>
      <c r="I105" s="92" t="str">
        <f>IF(OR(ISNUMBER(Sample_1),ISNUMBER(Sample_2)),Sample_ave,"")</f>
        <v/>
      </c>
      <c r="J105" s="56" t="str">
        <f>I105</f>
        <v/>
      </c>
      <c r="K105" s="59">
        <v>0.1</v>
      </c>
      <c r="L105" s="58"/>
      <c r="M105" s="59">
        <v>10.3</v>
      </c>
      <c r="N105" s="93" t="e">
        <f>Absorbance*Factor*1/Sample_volume*1/Sample_weight*Extract_vol*0.09</f>
        <v>#VALUE!</v>
      </c>
      <c r="O105" s="92" t="str">
        <f t="shared" si="0"/>
        <v/>
      </c>
      <c r="P105" s="56" t="str">
        <f t="shared" si="1"/>
        <v/>
      </c>
      <c r="Q105" s="3"/>
    </row>
    <row r="106" spans="1:17" x14ac:dyDescent="0.15">
      <c r="A106" s="1"/>
      <c r="B106" s="3"/>
      <c r="C106" s="127"/>
      <c r="D106" s="61"/>
      <c r="E106" s="98" t="s">
        <v>31</v>
      </c>
      <c r="F106" s="62"/>
      <c r="G106" s="62"/>
      <c r="H106" s="62"/>
      <c r="I106" s="105"/>
      <c r="J106" s="56"/>
      <c r="K106" s="62"/>
      <c r="L106" s="62"/>
      <c r="M106" s="62"/>
      <c r="N106" s="99" t="e">
        <f>N104-N105</f>
        <v>#VALUE!</v>
      </c>
      <c r="O106" s="105" t="str">
        <f t="shared" si="0"/>
        <v/>
      </c>
      <c r="P106" s="56" t="str">
        <f t="shared" si="1"/>
        <v/>
      </c>
      <c r="Q106" s="3"/>
    </row>
    <row r="107" spans="1:17" x14ac:dyDescent="0.15">
      <c r="A107" s="1"/>
      <c r="B107" s="3"/>
      <c r="C107" s="125">
        <v>32</v>
      </c>
      <c r="D107" s="54"/>
      <c r="E107" s="96" t="s">
        <v>29</v>
      </c>
      <c r="F107" s="55"/>
      <c r="G107" s="55"/>
      <c r="H107" s="90">
        <f>IF(COUNT(F107:G107)=0,0,AVERAGE(F107:G107))</f>
        <v>0</v>
      </c>
      <c r="I107" s="90" t="str">
        <f>IF(OR(ISNUMBER(Sample_1),ISNUMBER(Sample_2)),Sample_ave,"")</f>
        <v/>
      </c>
      <c r="J107" s="56" t="str">
        <f>I107</f>
        <v/>
      </c>
      <c r="K107" s="57">
        <v>0.1</v>
      </c>
      <c r="L107" s="54"/>
      <c r="M107" s="54">
        <v>100</v>
      </c>
      <c r="N107" s="91" t="e">
        <f>Absorbance*Factor*1/Sample_volume*1/Sample_weight*Extract_vol*0.09</f>
        <v>#VALUE!</v>
      </c>
      <c r="O107" s="90" t="str">
        <f t="shared" si="0"/>
        <v/>
      </c>
      <c r="P107" s="56" t="str">
        <f t="shared" si="1"/>
        <v/>
      </c>
      <c r="Q107" s="3"/>
    </row>
    <row r="108" spans="1:17" x14ac:dyDescent="0.15">
      <c r="A108" s="1"/>
      <c r="B108" s="3"/>
      <c r="C108" s="126"/>
      <c r="D108" s="58"/>
      <c r="E108" s="97" t="s">
        <v>30</v>
      </c>
      <c r="F108" s="60"/>
      <c r="G108" s="60"/>
      <c r="H108" s="92">
        <f>IF(COUNT(F108:G108)=0,0,AVERAGE(F108:G108))</f>
        <v>0</v>
      </c>
      <c r="I108" s="92" t="str">
        <f>IF(OR(ISNUMBER(Sample_1),ISNUMBER(Sample_2)),Sample_ave,"")</f>
        <v/>
      </c>
      <c r="J108" s="56" t="str">
        <f>I108</f>
        <v/>
      </c>
      <c r="K108" s="59">
        <v>0.1</v>
      </c>
      <c r="L108" s="58"/>
      <c r="M108" s="59">
        <v>10.3</v>
      </c>
      <c r="N108" s="93" t="e">
        <f>Absorbance*Factor*1/Sample_volume*1/Sample_weight*Extract_vol*0.09</f>
        <v>#VALUE!</v>
      </c>
      <c r="O108" s="92" t="str">
        <f t="shared" si="0"/>
        <v/>
      </c>
      <c r="P108" s="56" t="str">
        <f t="shared" si="1"/>
        <v/>
      </c>
      <c r="Q108" s="3"/>
    </row>
    <row r="109" spans="1:17" x14ac:dyDescent="0.15">
      <c r="A109" s="1"/>
      <c r="B109" s="3"/>
      <c r="C109" s="127"/>
      <c r="D109" s="61"/>
      <c r="E109" s="98" t="s">
        <v>31</v>
      </c>
      <c r="F109" s="62"/>
      <c r="G109" s="62"/>
      <c r="H109" s="62"/>
      <c r="I109" s="105"/>
      <c r="J109" s="56"/>
      <c r="K109" s="62"/>
      <c r="L109" s="62"/>
      <c r="M109" s="62"/>
      <c r="N109" s="99" t="e">
        <f>N107-N108</f>
        <v>#VALUE!</v>
      </c>
      <c r="O109" s="105" t="str">
        <f t="shared" si="0"/>
        <v/>
      </c>
      <c r="P109" s="56" t="str">
        <f t="shared" si="1"/>
        <v/>
      </c>
      <c r="Q109" s="3"/>
    </row>
    <row r="110" spans="1:17" x14ac:dyDescent="0.15">
      <c r="A110" s="1"/>
      <c r="B110" s="3"/>
      <c r="C110" s="125">
        <v>33</v>
      </c>
      <c r="D110" s="54"/>
      <c r="E110" s="96" t="s">
        <v>29</v>
      </c>
      <c r="F110" s="55"/>
      <c r="G110" s="55"/>
      <c r="H110" s="90">
        <f>IF(COUNT(F110:G110)=0,0,AVERAGE(F110:G110))</f>
        <v>0</v>
      </c>
      <c r="I110" s="90" t="str">
        <f>IF(OR(ISNUMBER(Sample_1),ISNUMBER(Sample_2)),Sample_ave,"")</f>
        <v/>
      </c>
      <c r="J110" s="56" t="str">
        <f>I110</f>
        <v/>
      </c>
      <c r="K110" s="57">
        <v>0.1</v>
      </c>
      <c r="L110" s="54"/>
      <c r="M110" s="54">
        <v>100</v>
      </c>
      <c r="N110" s="91" t="e">
        <f>Absorbance*Factor*1/Sample_volume*1/Sample_weight*Extract_vol*0.09</f>
        <v>#VALUE!</v>
      </c>
      <c r="O110" s="90" t="str">
        <f t="shared" si="0"/>
        <v/>
      </c>
      <c r="P110" s="56" t="str">
        <f t="shared" si="1"/>
        <v/>
      </c>
      <c r="Q110" s="3"/>
    </row>
    <row r="111" spans="1:17" x14ac:dyDescent="0.15">
      <c r="A111" s="1"/>
      <c r="B111" s="3"/>
      <c r="C111" s="126"/>
      <c r="D111" s="58"/>
      <c r="E111" s="97" t="s">
        <v>30</v>
      </c>
      <c r="F111" s="60"/>
      <c r="G111" s="60"/>
      <c r="H111" s="92">
        <f>IF(COUNT(F111:G111)=0,0,AVERAGE(F111:G111))</f>
        <v>0</v>
      </c>
      <c r="I111" s="92" t="str">
        <f>IF(OR(ISNUMBER(Sample_1),ISNUMBER(Sample_2)),Sample_ave,"")</f>
        <v/>
      </c>
      <c r="J111" s="56" t="str">
        <f>I111</f>
        <v/>
      </c>
      <c r="K111" s="59">
        <v>0.1</v>
      </c>
      <c r="L111" s="58"/>
      <c r="M111" s="59">
        <v>10.3</v>
      </c>
      <c r="N111" s="93" t="e">
        <f>Absorbance*Factor*1/Sample_volume*1/Sample_weight*Extract_vol*0.09</f>
        <v>#VALUE!</v>
      </c>
      <c r="O111" s="92" t="str">
        <f t="shared" si="0"/>
        <v/>
      </c>
      <c r="P111" s="56" t="str">
        <f t="shared" si="1"/>
        <v/>
      </c>
      <c r="Q111" s="3"/>
    </row>
    <row r="112" spans="1:17" x14ac:dyDescent="0.15">
      <c r="A112" s="1"/>
      <c r="B112" s="3"/>
      <c r="C112" s="127"/>
      <c r="D112" s="61"/>
      <c r="E112" s="98" t="s">
        <v>31</v>
      </c>
      <c r="F112" s="62"/>
      <c r="G112" s="62"/>
      <c r="H112" s="62"/>
      <c r="I112" s="105"/>
      <c r="J112" s="56"/>
      <c r="K112" s="62"/>
      <c r="L112" s="62"/>
      <c r="M112" s="62"/>
      <c r="N112" s="99" t="e">
        <f>N110-N111</f>
        <v>#VALUE!</v>
      </c>
      <c r="O112" s="105" t="str">
        <f t="shared" si="0"/>
        <v/>
      </c>
      <c r="P112" s="56" t="str">
        <f t="shared" si="1"/>
        <v/>
      </c>
      <c r="Q112" s="3"/>
    </row>
    <row r="113" spans="1:17" x14ac:dyDescent="0.15">
      <c r="A113" s="1"/>
      <c r="B113" s="3"/>
      <c r="C113" s="125">
        <v>34</v>
      </c>
      <c r="D113" s="54"/>
      <c r="E113" s="96" t="s">
        <v>29</v>
      </c>
      <c r="F113" s="55"/>
      <c r="G113" s="55"/>
      <c r="H113" s="90">
        <f>IF(COUNT(F113:G113)=0,0,AVERAGE(F113:G113))</f>
        <v>0</v>
      </c>
      <c r="I113" s="90" t="str">
        <f>IF(OR(ISNUMBER(Sample_1),ISNUMBER(Sample_2)),Sample_ave,"")</f>
        <v/>
      </c>
      <c r="J113" s="56" t="str">
        <f>I113</f>
        <v/>
      </c>
      <c r="K113" s="57">
        <v>0.1</v>
      </c>
      <c r="L113" s="54"/>
      <c r="M113" s="54">
        <v>100</v>
      </c>
      <c r="N113" s="91" t="e">
        <f>Absorbance*Factor*1/Sample_volume*1/Sample_weight*Extract_vol*0.09</f>
        <v>#VALUE!</v>
      </c>
      <c r="O113" s="90" t="str">
        <f t="shared" si="0"/>
        <v/>
      </c>
      <c r="P113" s="56" t="str">
        <f t="shared" si="1"/>
        <v/>
      </c>
      <c r="Q113" s="3"/>
    </row>
    <row r="114" spans="1:17" x14ac:dyDescent="0.15">
      <c r="A114" s="1"/>
      <c r="B114" s="3"/>
      <c r="C114" s="126"/>
      <c r="D114" s="58"/>
      <c r="E114" s="97" t="s">
        <v>30</v>
      </c>
      <c r="F114" s="60"/>
      <c r="G114" s="60"/>
      <c r="H114" s="92">
        <f>IF(COUNT(F114:G114)=0,0,AVERAGE(F114:G114))</f>
        <v>0</v>
      </c>
      <c r="I114" s="92" t="str">
        <f>IF(OR(ISNUMBER(Sample_1),ISNUMBER(Sample_2)),Sample_ave,"")</f>
        <v/>
      </c>
      <c r="J114" s="56" t="str">
        <f>I114</f>
        <v/>
      </c>
      <c r="K114" s="59">
        <v>0.1</v>
      </c>
      <c r="L114" s="58"/>
      <c r="M114" s="59">
        <v>10.3</v>
      </c>
      <c r="N114" s="93" t="e">
        <f>Absorbance*Factor*1/Sample_volume*1/Sample_weight*Extract_vol*0.09</f>
        <v>#VALUE!</v>
      </c>
      <c r="O114" s="92" t="str">
        <f t="shared" si="0"/>
        <v/>
      </c>
      <c r="P114" s="56" t="str">
        <f t="shared" si="1"/>
        <v/>
      </c>
      <c r="Q114" s="3"/>
    </row>
    <row r="115" spans="1:17" x14ac:dyDescent="0.15">
      <c r="A115" s="1"/>
      <c r="B115" s="3"/>
      <c r="C115" s="127"/>
      <c r="D115" s="61"/>
      <c r="E115" s="98" t="s">
        <v>31</v>
      </c>
      <c r="F115" s="62"/>
      <c r="G115" s="62"/>
      <c r="H115" s="62"/>
      <c r="I115" s="105"/>
      <c r="J115" s="56"/>
      <c r="K115" s="62"/>
      <c r="L115" s="62"/>
      <c r="M115" s="62"/>
      <c r="N115" s="99" t="e">
        <f>N113-N114</f>
        <v>#VALUE!</v>
      </c>
      <c r="O115" s="105" t="str">
        <f t="shared" si="0"/>
        <v/>
      </c>
      <c r="P115" s="56" t="str">
        <f t="shared" si="1"/>
        <v/>
      </c>
      <c r="Q115" s="3"/>
    </row>
    <row r="116" spans="1:17" x14ac:dyDescent="0.15">
      <c r="A116" s="1"/>
      <c r="B116" s="3"/>
      <c r="C116" s="125">
        <v>35</v>
      </c>
      <c r="D116" s="54"/>
      <c r="E116" s="96" t="s">
        <v>29</v>
      </c>
      <c r="F116" s="55"/>
      <c r="G116" s="55"/>
      <c r="H116" s="90">
        <f>IF(COUNT(F116:G116)=0,0,AVERAGE(F116:G116))</f>
        <v>0</v>
      </c>
      <c r="I116" s="90" t="str">
        <f>IF(OR(ISNUMBER(Sample_1),ISNUMBER(Sample_2)),Sample_ave,"")</f>
        <v/>
      </c>
      <c r="J116" s="56" t="str">
        <f>I116</f>
        <v/>
      </c>
      <c r="K116" s="57">
        <v>0.1</v>
      </c>
      <c r="L116" s="54"/>
      <c r="M116" s="54">
        <v>100</v>
      </c>
      <c r="N116" s="91" t="e">
        <f>Absorbance*Factor*1/Sample_volume*1/Sample_weight*Extract_vol*0.09</f>
        <v>#VALUE!</v>
      </c>
      <c r="O116" s="90" t="str">
        <f t="shared" si="0"/>
        <v/>
      </c>
      <c r="P116" s="56" t="str">
        <f t="shared" si="1"/>
        <v/>
      </c>
      <c r="Q116" s="3"/>
    </row>
    <row r="117" spans="1:17" x14ac:dyDescent="0.15">
      <c r="A117" s="1"/>
      <c r="B117" s="3"/>
      <c r="C117" s="126"/>
      <c r="D117" s="58"/>
      <c r="E117" s="97" t="s">
        <v>30</v>
      </c>
      <c r="F117" s="60"/>
      <c r="G117" s="60"/>
      <c r="H117" s="92">
        <f>IF(COUNT(F117:G117)=0,0,AVERAGE(F117:G117))</f>
        <v>0</v>
      </c>
      <c r="I117" s="92" t="str">
        <f>IF(OR(ISNUMBER(Sample_1),ISNUMBER(Sample_2)),Sample_ave,"")</f>
        <v/>
      </c>
      <c r="J117" s="56" t="str">
        <f>I117</f>
        <v/>
      </c>
      <c r="K117" s="59">
        <v>0.1</v>
      </c>
      <c r="L117" s="58"/>
      <c r="M117" s="59">
        <v>10.3</v>
      </c>
      <c r="N117" s="93" t="e">
        <f>Absorbance*Factor*1/Sample_volume*1/Sample_weight*Extract_vol*0.09</f>
        <v>#VALUE!</v>
      </c>
      <c r="O117" s="92" t="str">
        <f t="shared" si="0"/>
        <v/>
      </c>
      <c r="P117" s="56" t="str">
        <f t="shared" si="1"/>
        <v/>
      </c>
      <c r="Q117" s="3"/>
    </row>
    <row r="118" spans="1:17" x14ac:dyDescent="0.15">
      <c r="A118" s="1"/>
      <c r="B118" s="3"/>
      <c r="C118" s="127"/>
      <c r="D118" s="61"/>
      <c r="E118" s="98" t="s">
        <v>31</v>
      </c>
      <c r="F118" s="62"/>
      <c r="G118" s="62"/>
      <c r="H118" s="62"/>
      <c r="I118" s="105"/>
      <c r="J118" s="56"/>
      <c r="K118" s="62"/>
      <c r="L118" s="62"/>
      <c r="M118" s="62"/>
      <c r="N118" s="99" t="e">
        <f>N116-N117</f>
        <v>#VALUE!</v>
      </c>
      <c r="O118" s="105" t="str">
        <f t="shared" si="0"/>
        <v/>
      </c>
      <c r="P118" s="56" t="str">
        <f t="shared" si="1"/>
        <v/>
      </c>
      <c r="Q118" s="3"/>
    </row>
    <row r="119" spans="1:17" x14ac:dyDescent="0.15">
      <c r="A119" s="1"/>
      <c r="B119" s="3"/>
      <c r="C119" s="125">
        <v>36</v>
      </c>
      <c r="D119" s="54"/>
      <c r="E119" s="96" t="s">
        <v>29</v>
      </c>
      <c r="F119" s="55"/>
      <c r="G119" s="55"/>
      <c r="H119" s="90">
        <f>IF(COUNT(F119:G119)=0,0,AVERAGE(F119:G119))</f>
        <v>0</v>
      </c>
      <c r="I119" s="90" t="str">
        <f>IF(OR(ISNUMBER(Sample_1),ISNUMBER(Sample_2)),Sample_ave,"")</f>
        <v/>
      </c>
      <c r="J119" s="56" t="str">
        <f>I119</f>
        <v/>
      </c>
      <c r="K119" s="57">
        <v>0.1</v>
      </c>
      <c r="L119" s="54"/>
      <c r="M119" s="54">
        <v>100</v>
      </c>
      <c r="N119" s="91" t="e">
        <f>Absorbance*Factor*1/Sample_volume*1/Sample_weight*Extract_vol*0.09</f>
        <v>#VALUE!</v>
      </c>
      <c r="O119" s="90" t="str">
        <f t="shared" si="0"/>
        <v/>
      </c>
      <c r="P119" s="56" t="str">
        <f t="shared" si="1"/>
        <v/>
      </c>
      <c r="Q119" s="3"/>
    </row>
    <row r="120" spans="1:17" x14ac:dyDescent="0.15">
      <c r="A120" s="1"/>
      <c r="B120" s="3"/>
      <c r="C120" s="126"/>
      <c r="D120" s="58"/>
      <c r="E120" s="97" t="s">
        <v>30</v>
      </c>
      <c r="F120" s="60"/>
      <c r="G120" s="60"/>
      <c r="H120" s="92">
        <f>IF(COUNT(F120:G120)=0,0,AVERAGE(F120:G120))</f>
        <v>0</v>
      </c>
      <c r="I120" s="92" t="str">
        <f>IF(OR(ISNUMBER(Sample_1),ISNUMBER(Sample_2)),Sample_ave,"")</f>
        <v/>
      </c>
      <c r="J120" s="56" t="str">
        <f>I120</f>
        <v/>
      </c>
      <c r="K120" s="59">
        <v>0.1</v>
      </c>
      <c r="L120" s="58"/>
      <c r="M120" s="59">
        <v>10.3</v>
      </c>
      <c r="N120" s="93" t="e">
        <f>Absorbance*Factor*1/Sample_volume*1/Sample_weight*Extract_vol*0.09</f>
        <v>#VALUE!</v>
      </c>
      <c r="O120" s="92" t="str">
        <f t="shared" si="0"/>
        <v/>
      </c>
      <c r="P120" s="56" t="str">
        <f t="shared" si="1"/>
        <v/>
      </c>
      <c r="Q120" s="3"/>
    </row>
    <row r="121" spans="1:17" x14ac:dyDescent="0.15">
      <c r="A121" s="1"/>
      <c r="B121" s="3"/>
      <c r="C121" s="127"/>
      <c r="D121" s="61"/>
      <c r="E121" s="98" t="s">
        <v>31</v>
      </c>
      <c r="F121" s="62"/>
      <c r="G121" s="62"/>
      <c r="H121" s="62"/>
      <c r="I121" s="105"/>
      <c r="J121" s="56"/>
      <c r="K121" s="62"/>
      <c r="L121" s="62"/>
      <c r="M121" s="62"/>
      <c r="N121" s="99" t="e">
        <f>N119-N120</f>
        <v>#VALUE!</v>
      </c>
      <c r="O121" s="105" t="str">
        <f t="shared" si="0"/>
        <v/>
      </c>
      <c r="P121" s="56" t="str">
        <f t="shared" si="1"/>
        <v/>
      </c>
      <c r="Q121" s="3"/>
    </row>
    <row r="122" spans="1:17" x14ac:dyDescent="0.15">
      <c r="A122" s="1"/>
      <c r="B122" s="3"/>
      <c r="C122" s="125">
        <v>37</v>
      </c>
      <c r="D122" s="54"/>
      <c r="E122" s="96" t="s">
        <v>29</v>
      </c>
      <c r="F122" s="55"/>
      <c r="G122" s="55"/>
      <c r="H122" s="90">
        <f>IF(COUNT(F122:G122)=0,0,AVERAGE(F122:G122))</f>
        <v>0</v>
      </c>
      <c r="I122" s="90" t="str">
        <f>IF(OR(ISNUMBER(Sample_1),ISNUMBER(Sample_2)),Sample_ave,"")</f>
        <v/>
      </c>
      <c r="J122" s="56" t="str">
        <f>I122</f>
        <v/>
      </c>
      <c r="K122" s="57">
        <v>0.1</v>
      </c>
      <c r="L122" s="54"/>
      <c r="M122" s="54">
        <v>100</v>
      </c>
      <c r="N122" s="91" t="e">
        <f>Absorbance*Factor*1/Sample_volume*1/Sample_weight*Extract_vol*0.09</f>
        <v>#VALUE!</v>
      </c>
      <c r="O122" s="90" t="str">
        <f t="shared" si="0"/>
        <v/>
      </c>
      <c r="P122" s="56" t="str">
        <f t="shared" si="1"/>
        <v/>
      </c>
      <c r="Q122" s="3"/>
    </row>
    <row r="123" spans="1:17" x14ac:dyDescent="0.15">
      <c r="A123" s="1"/>
      <c r="B123" s="3"/>
      <c r="C123" s="126"/>
      <c r="D123" s="58"/>
      <c r="E123" s="97" t="s">
        <v>30</v>
      </c>
      <c r="F123" s="60"/>
      <c r="G123" s="60"/>
      <c r="H123" s="92">
        <f>IF(COUNT(F123:G123)=0,0,AVERAGE(F123:G123))</f>
        <v>0</v>
      </c>
      <c r="I123" s="92" t="str">
        <f>IF(OR(ISNUMBER(Sample_1),ISNUMBER(Sample_2)),Sample_ave,"")</f>
        <v/>
      </c>
      <c r="J123" s="56" t="str">
        <f>I123</f>
        <v/>
      </c>
      <c r="K123" s="59">
        <v>0.1</v>
      </c>
      <c r="L123" s="58"/>
      <c r="M123" s="59">
        <v>10.3</v>
      </c>
      <c r="N123" s="93" t="e">
        <f>Absorbance*Factor*1/Sample_volume*1/Sample_weight*Extract_vol*0.09</f>
        <v>#VALUE!</v>
      </c>
      <c r="O123" s="92" t="str">
        <f t="shared" si="0"/>
        <v/>
      </c>
      <c r="P123" s="56" t="str">
        <f t="shared" si="1"/>
        <v/>
      </c>
      <c r="Q123" s="3"/>
    </row>
    <row r="124" spans="1:17" x14ac:dyDescent="0.15">
      <c r="A124" s="1"/>
      <c r="B124" s="3"/>
      <c r="C124" s="127"/>
      <c r="D124" s="61"/>
      <c r="E124" s="98" t="s">
        <v>31</v>
      </c>
      <c r="F124" s="62"/>
      <c r="G124" s="62"/>
      <c r="H124" s="62"/>
      <c r="I124" s="105"/>
      <c r="J124" s="56"/>
      <c r="K124" s="62"/>
      <c r="L124" s="62"/>
      <c r="M124" s="62"/>
      <c r="N124" s="99" t="e">
        <f>N122-N123</f>
        <v>#VALUE!</v>
      </c>
      <c r="O124" s="105" t="str">
        <f t="shared" si="0"/>
        <v/>
      </c>
      <c r="P124" s="56" t="str">
        <f t="shared" si="1"/>
        <v/>
      </c>
      <c r="Q124" s="3"/>
    </row>
    <row r="125" spans="1:17" x14ac:dyDescent="0.15">
      <c r="A125" s="1"/>
      <c r="B125" s="3"/>
      <c r="C125" s="125">
        <v>38</v>
      </c>
      <c r="D125" s="54"/>
      <c r="E125" s="96" t="s">
        <v>29</v>
      </c>
      <c r="F125" s="55"/>
      <c r="G125" s="55"/>
      <c r="H125" s="90">
        <f>IF(COUNT(F125:G125)=0,0,AVERAGE(F125:G125))</f>
        <v>0</v>
      </c>
      <c r="I125" s="90" t="str">
        <f>IF(OR(ISNUMBER(Sample_1),ISNUMBER(Sample_2)),Sample_ave,"")</f>
        <v/>
      </c>
      <c r="J125" s="56" t="str">
        <f>I125</f>
        <v/>
      </c>
      <c r="K125" s="57">
        <v>0.1</v>
      </c>
      <c r="L125" s="54"/>
      <c r="M125" s="54">
        <v>100</v>
      </c>
      <c r="N125" s="91" t="e">
        <f>Absorbance*Factor*1/Sample_volume*1/Sample_weight*Extract_vol*0.09</f>
        <v>#VALUE!</v>
      </c>
      <c r="O125" s="90" t="str">
        <f t="shared" si="0"/>
        <v/>
      </c>
      <c r="P125" s="56" t="str">
        <f t="shared" si="1"/>
        <v/>
      </c>
      <c r="Q125" s="3"/>
    </row>
    <row r="126" spans="1:17" x14ac:dyDescent="0.15">
      <c r="A126" s="1"/>
      <c r="B126" s="3"/>
      <c r="C126" s="126"/>
      <c r="D126" s="58"/>
      <c r="E126" s="97" t="s">
        <v>30</v>
      </c>
      <c r="F126" s="60"/>
      <c r="G126" s="60"/>
      <c r="H126" s="92">
        <f>IF(COUNT(F126:G126)=0,0,AVERAGE(F126:G126))</f>
        <v>0</v>
      </c>
      <c r="I126" s="92" t="str">
        <f>IF(OR(ISNUMBER(Sample_1),ISNUMBER(Sample_2)),Sample_ave,"")</f>
        <v/>
      </c>
      <c r="J126" s="56" t="str">
        <f>I126</f>
        <v/>
      </c>
      <c r="K126" s="59">
        <v>0.1</v>
      </c>
      <c r="L126" s="58"/>
      <c r="M126" s="59">
        <v>10.3</v>
      </c>
      <c r="N126" s="93" t="e">
        <f>Absorbance*Factor*1/Sample_volume*1/Sample_weight*Extract_vol*0.09</f>
        <v>#VALUE!</v>
      </c>
      <c r="O126" s="92" t="str">
        <f t="shared" si="0"/>
        <v/>
      </c>
      <c r="P126" s="56" t="str">
        <f t="shared" si="1"/>
        <v/>
      </c>
      <c r="Q126" s="3"/>
    </row>
    <row r="127" spans="1:17" x14ac:dyDescent="0.15">
      <c r="A127" s="1"/>
      <c r="B127" s="3"/>
      <c r="C127" s="127"/>
      <c r="D127" s="61"/>
      <c r="E127" s="98" t="s">
        <v>31</v>
      </c>
      <c r="F127" s="62"/>
      <c r="G127" s="62"/>
      <c r="H127" s="62"/>
      <c r="I127" s="105"/>
      <c r="J127" s="56"/>
      <c r="K127" s="62"/>
      <c r="L127" s="62"/>
      <c r="M127" s="62"/>
      <c r="N127" s="99" t="e">
        <f>N125-N126</f>
        <v>#VALUE!</v>
      </c>
      <c r="O127" s="105" t="str">
        <f t="shared" si="0"/>
        <v/>
      </c>
      <c r="P127" s="56" t="str">
        <f t="shared" si="1"/>
        <v/>
      </c>
      <c r="Q127" s="3"/>
    </row>
    <row r="128" spans="1:17" x14ac:dyDescent="0.15">
      <c r="A128" s="1"/>
      <c r="B128" s="3"/>
      <c r="C128" s="125">
        <v>39</v>
      </c>
      <c r="D128" s="54"/>
      <c r="E128" s="96" t="s">
        <v>29</v>
      </c>
      <c r="F128" s="55"/>
      <c r="G128" s="55"/>
      <c r="H128" s="90">
        <f>IF(COUNT(F128:G128)=0,0,AVERAGE(F128:G128))</f>
        <v>0</v>
      </c>
      <c r="I128" s="90" t="str">
        <f>IF(OR(ISNUMBER(Sample_1),ISNUMBER(Sample_2)),Sample_ave,"")</f>
        <v/>
      </c>
      <c r="J128" s="56" t="str">
        <f>I128</f>
        <v/>
      </c>
      <c r="K128" s="57">
        <v>0.1</v>
      </c>
      <c r="L128" s="54"/>
      <c r="M128" s="54">
        <v>100</v>
      </c>
      <c r="N128" s="91" t="e">
        <f>Absorbance*Factor*1/Sample_volume*1/Sample_weight*Extract_vol*0.09</f>
        <v>#VALUE!</v>
      </c>
      <c r="O128" s="90" t="str">
        <f t="shared" si="0"/>
        <v/>
      </c>
      <c r="P128" s="56" t="str">
        <f t="shared" si="1"/>
        <v/>
      </c>
      <c r="Q128" s="3"/>
    </row>
    <row r="129" spans="1:57" x14ac:dyDescent="0.15">
      <c r="A129" s="1"/>
      <c r="B129" s="3"/>
      <c r="C129" s="126"/>
      <c r="D129" s="58"/>
      <c r="E129" s="97" t="s">
        <v>30</v>
      </c>
      <c r="F129" s="60"/>
      <c r="G129" s="60"/>
      <c r="H129" s="92">
        <f>IF(COUNT(F129:G129)=0,0,AVERAGE(F129:G129))</f>
        <v>0</v>
      </c>
      <c r="I129" s="92" t="str">
        <f>IF(OR(ISNUMBER(Sample_1),ISNUMBER(Sample_2)),Sample_ave,"")</f>
        <v/>
      </c>
      <c r="J129" s="56" t="str">
        <f>I129</f>
        <v/>
      </c>
      <c r="K129" s="59">
        <v>0.1</v>
      </c>
      <c r="L129" s="58"/>
      <c r="M129" s="59">
        <v>10.3</v>
      </c>
      <c r="N129" s="93" t="e">
        <f>Absorbance*Factor*1/Sample_volume*1/Sample_weight*Extract_vol*0.09</f>
        <v>#VALUE!</v>
      </c>
      <c r="O129" s="92" t="str">
        <f t="shared" si="0"/>
        <v/>
      </c>
      <c r="P129" s="56" t="str">
        <f t="shared" si="1"/>
        <v/>
      </c>
      <c r="Q129" s="3"/>
    </row>
    <row r="130" spans="1:57" x14ac:dyDescent="0.15">
      <c r="A130" s="1"/>
      <c r="B130" s="3"/>
      <c r="C130" s="127"/>
      <c r="D130" s="61"/>
      <c r="E130" s="98" t="s">
        <v>31</v>
      </c>
      <c r="F130" s="62"/>
      <c r="G130" s="62"/>
      <c r="H130" s="62"/>
      <c r="I130" s="105"/>
      <c r="J130" s="56"/>
      <c r="K130" s="62"/>
      <c r="L130" s="62"/>
      <c r="M130" s="62"/>
      <c r="N130" s="99" t="e">
        <f>N128-N129</f>
        <v>#VALUE!</v>
      </c>
      <c r="O130" s="105" t="str">
        <f t="shared" si="0"/>
        <v/>
      </c>
      <c r="P130" s="56" t="str">
        <f t="shared" si="1"/>
        <v/>
      </c>
      <c r="Q130" s="3"/>
    </row>
    <row r="131" spans="1:57" x14ac:dyDescent="0.15">
      <c r="A131" s="1"/>
      <c r="B131" s="3"/>
      <c r="C131" s="125">
        <v>40</v>
      </c>
      <c r="D131" s="54"/>
      <c r="E131" s="96" t="s">
        <v>29</v>
      </c>
      <c r="F131" s="55"/>
      <c r="G131" s="55"/>
      <c r="H131" s="90">
        <f>IF(COUNT(F131:G131)=0,0,AVERAGE(F131:G131))</f>
        <v>0</v>
      </c>
      <c r="I131" s="90" t="str">
        <f>IF(OR(ISNUMBER(Sample_1),ISNUMBER(Sample_2)),Sample_ave,"")</f>
        <v/>
      </c>
      <c r="J131" s="56" t="str">
        <f>I131</f>
        <v/>
      </c>
      <c r="K131" s="57">
        <v>0.1</v>
      </c>
      <c r="L131" s="54"/>
      <c r="M131" s="54">
        <v>100</v>
      </c>
      <c r="N131" s="91" t="e">
        <f>Absorbance*Factor*1/Sample_volume*1/Sample_weight*Extract_vol*0.09</f>
        <v>#VALUE!</v>
      </c>
      <c r="O131" s="90" t="str">
        <f t="shared" si="0"/>
        <v/>
      </c>
      <c r="P131" s="56" t="str">
        <f t="shared" si="1"/>
        <v/>
      </c>
      <c r="Q131" s="3"/>
    </row>
    <row r="132" spans="1:57" x14ac:dyDescent="0.15">
      <c r="A132" s="1"/>
      <c r="B132" s="3"/>
      <c r="C132" s="126"/>
      <c r="D132" s="58"/>
      <c r="E132" s="97" t="s">
        <v>30</v>
      </c>
      <c r="F132" s="60"/>
      <c r="G132" s="60"/>
      <c r="H132" s="92">
        <f>IF(COUNT(F132:G132)=0,0,AVERAGE(F132:G132))</f>
        <v>0</v>
      </c>
      <c r="I132" s="92" t="str">
        <f>IF(OR(ISNUMBER(Sample_1),ISNUMBER(Sample_2)),Sample_ave,"")</f>
        <v/>
      </c>
      <c r="J132" s="56" t="str">
        <f>I132</f>
        <v/>
      </c>
      <c r="K132" s="59">
        <v>0.1</v>
      </c>
      <c r="L132" s="58"/>
      <c r="M132" s="59">
        <v>10.3</v>
      </c>
      <c r="N132" s="93" t="e">
        <f>Absorbance*Factor*1/Sample_volume*1/Sample_weight*Extract_vol*0.09</f>
        <v>#VALUE!</v>
      </c>
      <c r="O132" s="92" t="str">
        <f t="shared" si="0"/>
        <v/>
      </c>
      <c r="P132" s="56" t="str">
        <f t="shared" si="1"/>
        <v/>
      </c>
      <c r="Q132" s="3"/>
    </row>
    <row r="133" spans="1:57" x14ac:dyDescent="0.15">
      <c r="A133" s="1"/>
      <c r="B133" s="3"/>
      <c r="C133" s="127"/>
      <c r="D133" s="61"/>
      <c r="E133" s="98" t="s">
        <v>31</v>
      </c>
      <c r="F133" s="62"/>
      <c r="G133" s="62"/>
      <c r="H133" s="62"/>
      <c r="I133" s="105"/>
      <c r="J133" s="56"/>
      <c r="K133" s="62"/>
      <c r="L133" s="62"/>
      <c r="M133" s="62"/>
      <c r="N133" s="99" t="e">
        <f>N131-N132</f>
        <v>#VALUE!</v>
      </c>
      <c r="O133" s="105" t="str">
        <f t="shared" si="0"/>
        <v/>
      </c>
      <c r="P133" s="56" t="str">
        <f t="shared" si="1"/>
        <v/>
      </c>
      <c r="Q133" s="3"/>
    </row>
    <row r="134" spans="1:57" x14ac:dyDescent="0.15">
      <c r="A134" s="1"/>
      <c r="B134" s="3"/>
      <c r="C134" s="3"/>
      <c r="D134" s="3"/>
      <c r="E134" s="3"/>
      <c r="F134" s="52"/>
      <c r="G134" s="52"/>
      <c r="H134" s="52"/>
      <c r="I134" s="52"/>
      <c r="J134" s="52"/>
      <c r="K134" s="52"/>
      <c r="L134" s="52"/>
      <c r="M134" s="52"/>
      <c r="N134" s="52"/>
      <c r="O134" s="3"/>
      <c r="P134" s="3"/>
      <c r="Q134" s="3"/>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row>
    <row r="135" spans="1:57" x14ac:dyDescent="0.15">
      <c r="A135" s="1"/>
      <c r="B135" s="3"/>
      <c r="C135" s="3"/>
      <c r="D135" s="3"/>
      <c r="E135" s="3"/>
      <c r="F135" s="52"/>
      <c r="G135" s="52"/>
      <c r="H135" s="52"/>
      <c r="I135" s="52"/>
      <c r="J135" s="52"/>
      <c r="K135" s="52"/>
      <c r="L135" s="52"/>
      <c r="M135" s="52"/>
      <c r="N135" s="52"/>
      <c r="O135" s="3"/>
      <c r="P135" s="3"/>
      <c r="Q135" s="3"/>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row>
    <row r="136" spans="1:57" ht="9.25" customHeight="1" x14ac:dyDescent="0.15">
      <c r="A136" s="1"/>
      <c r="B136" s="3"/>
      <c r="C136" s="3"/>
      <c r="D136" s="3"/>
      <c r="E136" s="3"/>
      <c r="F136" s="3"/>
      <c r="G136" s="3"/>
      <c r="H136" s="3"/>
      <c r="I136" s="3"/>
      <c r="J136" s="3"/>
      <c r="K136" s="3"/>
      <c r="L136" s="3"/>
      <c r="M136" s="3"/>
      <c r="N136" s="3"/>
      <c r="O136" s="3"/>
      <c r="P136" s="3"/>
      <c r="Q136" s="3"/>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row>
    <row r="137" spans="1:57" ht="400" customHeight="1" x14ac:dyDescent="0.15"/>
  </sheetData>
  <sheetProtection password="8E71" sheet="1" objects="1" scenarios="1"/>
  <mergeCells count="42">
    <mergeCell ref="C77:C79"/>
    <mergeCell ref="C62:C64"/>
    <mergeCell ref="C65:C67"/>
    <mergeCell ref="C68:C70"/>
    <mergeCell ref="C71:C73"/>
    <mergeCell ref="C38:C40"/>
    <mergeCell ref="C41:C43"/>
    <mergeCell ref="C44:C46"/>
    <mergeCell ref="C47:C49"/>
    <mergeCell ref="C74:C76"/>
    <mergeCell ref="C122:C124"/>
    <mergeCell ref="C125:C127"/>
    <mergeCell ref="C128:C130"/>
    <mergeCell ref="C131:C133"/>
    <mergeCell ref="C110:C112"/>
    <mergeCell ref="C113:C115"/>
    <mergeCell ref="C116:C118"/>
    <mergeCell ref="C119:C121"/>
    <mergeCell ref="C98:C100"/>
    <mergeCell ref="C101:C103"/>
    <mergeCell ref="C104:C106"/>
    <mergeCell ref="C107:C109"/>
    <mergeCell ref="C86:C88"/>
    <mergeCell ref="C89:C91"/>
    <mergeCell ref="C92:C94"/>
    <mergeCell ref="C95:C97"/>
    <mergeCell ref="E4:G4"/>
    <mergeCell ref="F12:I12"/>
    <mergeCell ref="C14:C16"/>
    <mergeCell ref="C83:C85"/>
    <mergeCell ref="C50:C52"/>
    <mergeCell ref="C53:C55"/>
    <mergeCell ref="C80:C82"/>
    <mergeCell ref="C17:C19"/>
    <mergeCell ref="C20:C22"/>
    <mergeCell ref="C23:C25"/>
    <mergeCell ref="C26:C28"/>
    <mergeCell ref="C29:C31"/>
    <mergeCell ref="C32:C34"/>
    <mergeCell ref="C35:C37"/>
    <mergeCell ref="C56:C58"/>
    <mergeCell ref="C59:C61"/>
  </mergeCells>
  <phoneticPr fontId="0" type="noConversion"/>
  <dataValidations count="1">
    <dataValidation allowBlank="1" showInputMessage="1" sqref="C1:C14 L1:M15 E1:E4 I9:J11 F1:G3 H1:H11 G5:G11 I1:K8 K9:K15 C134:C65536 C17 C20 C23 C26 C29 C32 C35 C38 C41 C44 C47 C50 C53 C56 C59 C62 C65 C68 C71 C74 C77 C80 C83 C86 C89 C92 C95 C98 C101 C104 C107 C110 C113 C116 C119 C122 C125 C128 C131 A1:B1048576 D1:D1048576 N1:IV1048576 H13:J65536 E5:F65536 G14:G65536 K16:M65536"/>
  </dataValidations>
  <pageMargins left="0.59055118110236227" right="0.59055118110236227" top="0.59055118110236227" bottom="0.98425196850393704" header="0.51181102362204722" footer="0.51181102362204722"/>
  <pageSetup paperSize="9" scale="82" orientation="landscape" horizontalDpi="360" verticalDpi="360" r:id="rId1"/>
  <headerFooter alignWithMargins="0">
    <oddFooter>&amp;LPrinted on &amp;D, Page &amp;P of &amp;N</oddFooter>
  </headerFooter>
  <rowBreaks count="1" manualBreakCount="1">
    <brk id="91" min="1" max="1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Instructions</vt:lpstr>
      <vt:lpstr>MegaCalc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Megazyme</dc:creator>
  <cp:lastModifiedBy>Utilisateur de Microsoft Office</cp:lastModifiedBy>
  <cp:lastPrinted>2011-08-05T10:39:42Z</cp:lastPrinted>
  <dcterms:created xsi:type="dcterms:W3CDTF">2004-10-05T18:50:23Z</dcterms:created>
  <dcterms:modified xsi:type="dcterms:W3CDTF">2020-03-13T09:57:48Z</dcterms:modified>
</cp:coreProperties>
</file>