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LACTUL\"/>
    </mc:Choice>
  </mc:AlternateContent>
  <xr:revisionPtr revIDLastSave="0" documentId="8_{77296380-6ECD-42B2-8C21-4B9A1E7B0DDC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 activeTab="1"/>
  </bookViews>
  <sheets>
    <sheet name="Instructions" sheetId="4" r:id="rId1"/>
    <sheet name="MegaCalc" sheetId="3" r:id="rId2"/>
  </sheets>
  <definedNames>
    <definedName name="Change_absorbance" localSheetId="0">Instructions!$K$17:$K$38</definedName>
    <definedName name="Change_absorbance">MegaCalc!$K$9:$K$48</definedName>
    <definedName name="Concentration_gg" localSheetId="0">Instructions!$Q$17:$Q$48</definedName>
    <definedName name="Concentration_gg">MegaCalc!$Q$9:$Q$48</definedName>
    <definedName name="Concentration_gL" localSheetId="0">Instructions!$M$17:$M$48</definedName>
    <definedName name="Concentration_gL">MegaCalc!$M$9:$M$48</definedName>
    <definedName name="Contact_us">#REF!</definedName>
    <definedName name="Dilution" localSheetId="0">Instructions!$I$17:$I$48</definedName>
    <definedName name="Dilution">MegaCalc!$I$9:$I$48</definedName>
    <definedName name="Instructions">#REF!</definedName>
    <definedName name="_xlnm.Print_Area" localSheetId="0">Instructions!$B$1:$S$40</definedName>
    <definedName name="_xlnm.Print_Area" localSheetId="1">MegaCalc!$B$1:$S$51</definedName>
    <definedName name="_xlnm.Print_Titles" localSheetId="0">Instructions!$15:$16</definedName>
    <definedName name="_xlnm.Print_Titles" localSheetId="1">MegaCalc!$7:$8</definedName>
    <definedName name="Sample_con_gL" localSheetId="0">Instructions!$P$17:$P$48</definedName>
    <definedName name="Sample_con_gL">MegaCalc!$P$9:$P$48</definedName>
    <definedName name="Sample_volume" localSheetId="0">Instructions!$H$17:$H$48</definedName>
    <definedName name="Sample_volume">MegaCalc!$H$9:$H$48</definedName>
    <definedName name="use_mega_calculator" localSheetId="0">Instructions!$A$1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7" i="3" l="1"/>
  <c r="K17" i="4"/>
  <c r="L17" i="4"/>
  <c r="M17" i="4"/>
  <c r="Q17" i="4" s="1"/>
  <c r="R17" i="4" s="1"/>
  <c r="N17" i="4"/>
  <c r="K27" i="3"/>
  <c r="M27" i="3" s="1"/>
  <c r="Q27" i="3" s="1"/>
  <c r="R27" i="3" s="1"/>
  <c r="K47" i="3"/>
  <c r="M47" i="3" s="1"/>
  <c r="Q47" i="3" s="1"/>
  <c r="R47" i="3" s="1"/>
  <c r="N47" i="3"/>
  <c r="N45" i="3"/>
  <c r="K45" i="3"/>
  <c r="M45" i="3"/>
  <c r="Q45" i="3"/>
  <c r="R45" i="3" s="1"/>
  <c r="L45" i="3"/>
  <c r="N43" i="3"/>
  <c r="K43" i="3"/>
  <c r="M43" i="3" s="1"/>
  <c r="Q43" i="3" s="1"/>
  <c r="R43" i="3" s="1"/>
  <c r="L43" i="3"/>
  <c r="N41" i="3"/>
  <c r="K41" i="3"/>
  <c r="M41" i="3"/>
  <c r="Q41" i="3"/>
  <c r="R41" i="3" s="1"/>
  <c r="L41" i="3"/>
  <c r="N39" i="3"/>
  <c r="K39" i="3"/>
  <c r="M39" i="3" s="1"/>
  <c r="Q39" i="3" s="1"/>
  <c r="R39" i="3" s="1"/>
  <c r="L39" i="3"/>
  <c r="K37" i="3"/>
  <c r="M37" i="3" s="1"/>
  <c r="Q37" i="3" s="1"/>
  <c r="R37" i="3" s="1"/>
  <c r="N37" i="3"/>
  <c r="L37" i="3"/>
  <c r="K35" i="3"/>
  <c r="M35" i="3"/>
  <c r="Q35" i="3" s="1"/>
  <c r="R35" i="3" s="1"/>
  <c r="N35" i="3"/>
  <c r="L35" i="3"/>
  <c r="K33" i="3"/>
  <c r="M33" i="3" s="1"/>
  <c r="Q33" i="3" s="1"/>
  <c r="R33" i="3" s="1"/>
  <c r="N33" i="3"/>
  <c r="L33" i="3"/>
  <c r="K31" i="3"/>
  <c r="M31" i="3"/>
  <c r="Q31" i="3" s="1"/>
  <c r="R31" i="3" s="1"/>
  <c r="N31" i="3"/>
  <c r="L31" i="3"/>
  <c r="K29" i="3"/>
  <c r="M29" i="3" s="1"/>
  <c r="Q29" i="3" s="1"/>
  <c r="R29" i="3" s="1"/>
  <c r="N29" i="3"/>
  <c r="L29" i="3"/>
  <c r="N27" i="3"/>
  <c r="L27" i="3"/>
  <c r="K25" i="3"/>
  <c r="M25" i="3" s="1"/>
  <c r="Q25" i="3" s="1"/>
  <c r="R25" i="3" s="1"/>
  <c r="N25" i="3"/>
  <c r="L25" i="3"/>
  <c r="K23" i="3"/>
  <c r="M23" i="3"/>
  <c r="Q23" i="3" s="1"/>
  <c r="R23" i="3" s="1"/>
  <c r="N23" i="3"/>
  <c r="L23" i="3"/>
  <c r="K21" i="3"/>
  <c r="M21" i="3" s="1"/>
  <c r="Q21" i="3" s="1"/>
  <c r="R21" i="3" s="1"/>
  <c r="N21" i="3"/>
  <c r="L21" i="3"/>
  <c r="K19" i="3"/>
  <c r="M19" i="3"/>
  <c r="Q19" i="3" s="1"/>
  <c r="R19" i="3" s="1"/>
  <c r="N19" i="3"/>
  <c r="L19" i="3"/>
  <c r="K17" i="3"/>
  <c r="M17" i="3" s="1"/>
  <c r="Q17" i="3" s="1"/>
  <c r="R17" i="3" s="1"/>
  <c r="N17" i="3"/>
  <c r="L17" i="3"/>
  <c r="K13" i="3"/>
  <c r="M13" i="3"/>
  <c r="Q13" i="3" s="1"/>
  <c r="R13" i="3" s="1"/>
  <c r="N13" i="3"/>
  <c r="L13" i="3"/>
  <c r="K15" i="3"/>
  <c r="M15" i="3" s="1"/>
  <c r="Q15" i="3" s="1"/>
  <c r="R15" i="3" s="1"/>
  <c r="N15" i="3"/>
  <c r="L15" i="3"/>
  <c r="K11" i="3"/>
  <c r="M11" i="3"/>
  <c r="Q11" i="3" s="1"/>
  <c r="R11" i="3" s="1"/>
  <c r="N11" i="3"/>
  <c r="L11" i="3"/>
  <c r="K9" i="3"/>
  <c r="M9" i="3" s="1"/>
  <c r="Q9" i="3" s="1"/>
  <c r="R9" i="3" s="1"/>
  <c r="N9" i="3"/>
  <c r="L9" i="3"/>
</calcChain>
</file>

<file path=xl/comments1.xml><?xml version="1.0" encoding="utf-8"?>
<comments xmlns="http://schemas.openxmlformats.org/spreadsheetml/2006/main">
  <authors>
    <author>User</author>
  </authors>
  <commentList>
    <comment ref="N16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Lactulose per litre of sample 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sample per litre of sample solution
</t>
        </r>
      </text>
    </comment>
    <comment ref="R16" authorId="0" shapeId="0">
      <text>
        <r>
          <rPr>
            <b/>
            <sz val="8"/>
            <color indexed="81"/>
            <rFont val="Tahoma"/>
            <family val="2"/>
          </rPr>
          <t>Concentration: grams of Lactulose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8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Lactulose per litre of sample 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sample per litre of sample solution
</t>
        </r>
      </text>
    </comment>
    <comment ref="R8" authorId="0" shapeId="0">
      <text>
        <r>
          <rPr>
            <b/>
            <sz val="8"/>
            <color indexed="81"/>
            <rFont val="Tahoma"/>
            <family val="2"/>
          </rPr>
          <t>Concentration: grams of Lactulose per 100 grams of sample</t>
        </r>
      </text>
    </comment>
  </commentList>
</comments>
</file>

<file path=xl/sharedStrings.xml><?xml version="1.0" encoding="utf-8"?>
<sst xmlns="http://schemas.openxmlformats.org/spreadsheetml/2006/main" count="95" uniqueCount="37">
  <si>
    <t>Sample identifier</t>
  </si>
  <si>
    <t>Results</t>
  </si>
  <si>
    <t>Sample
(g/L)</t>
  </si>
  <si>
    <t>If you have specific questions, please contact us directly:</t>
  </si>
  <si>
    <t>cs@megazyme.com</t>
  </si>
  <si>
    <t>General Information:</t>
  </si>
  <si>
    <t>info@megazyme.com</t>
  </si>
  <si>
    <t>Contact Us</t>
  </si>
  <si>
    <t xml:space="preserve">Further Support </t>
  </si>
  <si>
    <t>barry@megazyme.com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</si>
  <si>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</si>
  <si>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</si>
  <si>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</si>
  <si>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</si>
  <si>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t>Sample details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</si>
  <si>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</si>
  <si>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</si>
  <si>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</si>
  <si>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</si>
  <si>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</si>
  <si>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</si>
  <si>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</si>
  <si>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</si>
  <si>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</si>
  <si>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 xml:space="preserve">   Abs 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</si>
  <si>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</si>
  <si>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</si>
  <si>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</si>
  <si>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</si>
  <si>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Sample</t>
  </si>
  <si>
    <t>Blank</t>
  </si>
  <si>
    <r>
      <t>A</t>
    </r>
    <r>
      <rPr>
        <b/>
        <vertAlign val="subscript"/>
        <sz val="12"/>
        <rFont val="Gill Sans MT"/>
        <family val="2"/>
      </rPr>
      <t>2</t>
    </r>
  </si>
  <si>
    <r>
      <t>A</t>
    </r>
    <r>
      <rPr>
        <b/>
        <vertAlign val="subscript"/>
        <sz val="12"/>
        <rFont val="Gill Sans MT"/>
        <family val="2"/>
      </rPr>
      <t>3</t>
    </r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</si>
  <si>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</si>
  <si>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>Megazyme Knowledge Base</t>
  </si>
  <si>
    <t>Customer Support</t>
  </si>
  <si>
    <t>K-LACTUL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</si>
</sst>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18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1"/>
      <color indexed="17"/>
      <name val="Times New Roman"/>
      <family val="1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b/>
      <vertAlign val="subscript"/>
      <sz val="12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left"/>
    </xf>
    <xf numFmtId="0" fontId="2" fillId="3" borderId="0" xfId="0" quotePrefix="1" applyFont="1" applyFill="1" applyBorder="1" applyAlignment="1" applyProtection="1">
      <alignment horizontal="center" vertical="top" wrapText="1"/>
    </xf>
    <xf numFmtId="182" fontId="1" fillId="3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182" fontId="8" fillId="3" borderId="0" xfId="0" applyNumberFormat="1" applyFont="1" applyFill="1" applyBorder="1" applyAlignment="1" applyProtection="1">
      <alignment horizontal="right"/>
    </xf>
    <xf numFmtId="0" fontId="8" fillId="3" borderId="0" xfId="0" applyFont="1" applyFill="1" applyBorder="1" applyProtection="1"/>
    <xf numFmtId="0" fontId="8" fillId="3" borderId="0" xfId="0" applyFont="1" applyFill="1" applyBorder="1" applyAlignment="1" applyProtection="1">
      <alignment wrapText="1"/>
    </xf>
    <xf numFmtId="0" fontId="8" fillId="3" borderId="0" xfId="0" applyFont="1" applyFill="1" applyAlignment="1" applyProtection="1">
      <alignment wrapText="1"/>
    </xf>
    <xf numFmtId="0" fontId="8" fillId="3" borderId="0" xfId="0" applyFont="1" applyFill="1" applyAlignment="1" applyProtection="1"/>
    <xf numFmtId="0" fontId="13" fillId="0" borderId="0" xfId="0" applyFont="1" applyAlignment="1" applyProtection="1"/>
    <xf numFmtId="0" fontId="8" fillId="3" borderId="0" xfId="0" applyFont="1" applyFill="1" applyProtection="1"/>
    <xf numFmtId="0" fontId="5" fillId="3" borderId="0" xfId="1" applyFill="1" applyAlignment="1" applyProtection="1">
      <alignment horizontal="right" vertical="top" wrapText="1"/>
    </xf>
    <xf numFmtId="0" fontId="11" fillId="3" borderId="0" xfId="0" applyFont="1" applyFill="1" applyProtection="1"/>
    <xf numFmtId="0" fontId="2" fillId="3" borderId="0" xfId="0" applyFont="1" applyFill="1" applyBorder="1" applyProtection="1"/>
    <xf numFmtId="16" fontId="1" fillId="3" borderId="0" xfId="0" applyNumberFormat="1" applyFont="1" applyFill="1" applyBorder="1" applyProtection="1"/>
    <xf numFmtId="0" fontId="11" fillId="3" borderId="1" xfId="0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 applyProtection="1">
      <alignment horizontal="left"/>
    </xf>
    <xf numFmtId="0" fontId="13" fillId="3" borderId="0" xfId="0" applyFont="1" applyFill="1" applyProtection="1"/>
    <xf numFmtId="0" fontId="10" fillId="3" borderId="0" xfId="0" applyFont="1" applyFill="1" applyAlignment="1" applyProtection="1">
      <alignment wrapText="1"/>
    </xf>
    <xf numFmtId="0" fontId="14" fillId="3" borderId="0" xfId="1" applyFont="1" applyFill="1" applyAlignment="1" applyProtection="1"/>
    <xf numFmtId="0" fontId="8" fillId="3" borderId="0" xfId="1" applyFont="1" applyFill="1" applyAlignment="1" applyProtection="1">
      <alignment wrapText="1"/>
    </xf>
    <xf numFmtId="0" fontId="13" fillId="3" borderId="0" xfId="0" applyFont="1" applyFill="1" applyAlignment="1" applyProtection="1"/>
    <xf numFmtId="0" fontId="14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82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86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82" fontId="1" fillId="4" borderId="3" xfId="0" applyNumberFormat="1" applyFont="1" applyFill="1" applyBorder="1" applyProtection="1">
      <protection locked="0"/>
    </xf>
    <xf numFmtId="182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82" fontId="1" fillId="3" borderId="0" xfId="0" applyNumberFormat="1" applyFont="1" applyFill="1" applyBorder="1" applyProtection="1"/>
    <xf numFmtId="0" fontId="1" fillId="0" borderId="2" xfId="0" applyFont="1" applyBorder="1" applyProtection="1"/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182" fontId="1" fillId="5" borderId="2" xfId="0" applyNumberFormat="1" applyFont="1" applyFill="1" applyBorder="1" applyProtection="1"/>
    <xf numFmtId="182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86" fontId="1" fillId="3" borderId="2" xfId="0" applyNumberFormat="1" applyFont="1" applyFill="1" applyBorder="1" applyProtection="1"/>
    <xf numFmtId="0" fontId="1" fillId="3" borderId="8" xfId="0" applyFont="1" applyFill="1" applyBorder="1" applyProtection="1"/>
    <xf numFmtId="0" fontId="1" fillId="0" borderId="9" xfId="0" applyFont="1" applyBorder="1" applyProtection="1"/>
    <xf numFmtId="182" fontId="1" fillId="5" borderId="4" xfId="0" applyNumberFormat="1" applyFont="1" applyFill="1" applyBorder="1" applyProtection="1"/>
    <xf numFmtId="182" fontId="1" fillId="3" borderId="4" xfId="0" applyNumberFormat="1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0" borderId="12" xfId="0" applyFont="1" applyBorder="1" applyProtection="1"/>
    <xf numFmtId="0" fontId="1" fillId="3" borderId="3" xfId="0" applyFont="1" applyFill="1" applyBorder="1" applyProtection="1"/>
    <xf numFmtId="182" fontId="1" fillId="5" borderId="3" xfId="0" applyNumberFormat="1" applyFont="1" applyFill="1" applyBorder="1" applyProtection="1"/>
    <xf numFmtId="182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86" fontId="1" fillId="3" borderId="3" xfId="0" applyNumberFormat="1" applyFont="1" applyFill="1" applyBorder="1" applyProtection="1"/>
    <xf numFmtId="0" fontId="0" fillId="0" borderId="0" xfId="0" applyAlignment="1" applyProtection="1">
      <alignment wrapText="1"/>
    </xf>
    <xf numFmtId="186" fontId="1" fillId="3" borderId="0" xfId="0" applyNumberFormat="1" applyFont="1" applyFill="1" applyBorder="1" applyProtection="1"/>
    <xf numFmtId="2" fontId="1" fillId="4" borderId="3" xfId="0" applyNumberFormat="1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7" fillId="5" borderId="1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Protection="1">
      <protection locked="0"/>
    </xf>
    <xf numFmtId="18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186" fontId="1" fillId="3" borderId="0" xfId="0" applyNumberFormat="1" applyFont="1" applyFill="1" applyBorder="1" applyProtection="1">
      <protection locked="0"/>
    </xf>
    <xf numFmtId="0" fontId="11" fillId="3" borderId="5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7" fillId="5" borderId="5" xfId="0" applyFont="1" applyFill="1" applyBorder="1" applyAlignment="1" applyProtection="1">
      <alignment horizontal="center" vertical="top" wrapText="1"/>
    </xf>
    <xf numFmtId="0" fontId="7" fillId="5" borderId="13" xfId="0" applyFont="1" applyFill="1" applyBorder="1" applyAlignment="1" applyProtection="1">
      <alignment horizontal="center" vertical="top" wrapText="1"/>
    </xf>
    <xf numFmtId="186" fontId="1" fillId="2" borderId="0" xfId="0" applyNumberFormat="1" applyFont="1" applyFill="1" applyBorder="1" applyProtection="1"/>
    <xf numFmtId="0" fontId="1" fillId="2" borderId="0" xfId="0" applyFont="1" applyFill="1" applyBorder="1" applyProtection="1">
      <protection locked="0"/>
    </xf>
    <xf numFmtId="182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82" fontId="1" fillId="2" borderId="0" xfId="0" applyNumberFormat="1" applyFont="1" applyFill="1" applyBorder="1" applyProtection="1"/>
    <xf numFmtId="186" fontId="1" fillId="2" borderId="0" xfId="0" applyNumberFormat="1" applyFont="1" applyFill="1" applyBorder="1" applyProtection="1">
      <protection locked="0"/>
    </xf>
    <xf numFmtId="182" fontId="1" fillId="4" borderId="14" xfId="0" applyNumberFormat="1" applyFont="1" applyFill="1" applyBorder="1" applyAlignment="1" applyProtection="1">
      <alignment horizontal="left"/>
      <protection locked="0"/>
    </xf>
    <xf numFmtId="182" fontId="1" fillId="4" borderId="15" xfId="0" applyNumberFormat="1" applyFont="1" applyFill="1" applyBorder="1" applyAlignment="1" applyProtection="1">
      <alignment horizontal="left"/>
      <protection locked="0"/>
    </xf>
    <xf numFmtId="182" fontId="1" fillId="4" borderId="7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vertical="top" wrapText="1"/>
    </xf>
    <xf numFmtId="0" fontId="8" fillId="3" borderId="0" xfId="0" applyFont="1" applyFill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Instructions!A1"/><Relationship Id="rId1" Type="http://schemas.openxmlformats.org/officeDocument/2006/relationships/image" Target="../media/image1.png"/><Relationship Id="rId4" Type="http://schemas.openxmlformats.org/officeDocument/2006/relationships/hyperlink" Target="#Instructions!D3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Instructions!D31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1</xdr:row>
      <xdr:rowOff>1309513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80FA4-532C-4BFA-AD59-6BA3B3992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  <xdr:twoCellAnchor>
    <xdr:from>
      <xdr:col>11</xdr:col>
      <xdr:colOff>180975</xdr:colOff>
      <xdr:row>15</xdr:row>
      <xdr:rowOff>66675</xdr:rowOff>
    </xdr:from>
    <xdr:to>
      <xdr:col>11</xdr:col>
      <xdr:colOff>266700</xdr:colOff>
      <xdr:row>15</xdr:row>
      <xdr:rowOff>190500</xdr:rowOff>
    </xdr:to>
    <xdr:sp macro="" textlink="">
      <xdr:nvSpPr>
        <xdr:cNvPr id="17530" name="AutoShape 4">
          <a:extLst>
            <a:ext uri="{FF2B5EF4-FFF2-40B4-BE49-F238E27FC236}">
              <a16:creationId xmlns:a16="http://schemas.microsoft.com/office/drawing/2014/main" id="{E816043E-9C0C-43EF-91AB-96C452B9237E}"/>
            </a:ext>
          </a:extLst>
        </xdr:cNvPr>
        <xdr:cNvSpPr>
          <a:spLocks noChangeArrowheads="1"/>
        </xdr:cNvSpPr>
      </xdr:nvSpPr>
      <xdr:spPr bwMode="auto">
        <a:xfrm>
          <a:off x="5286375" y="542925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381000</xdr:colOff>
      <xdr:row>12</xdr:row>
      <xdr:rowOff>85725</xdr:rowOff>
    </xdr:from>
    <xdr:to>
      <xdr:col>17</xdr:col>
      <xdr:colOff>85725</xdr:colOff>
      <xdr:row>12</xdr:row>
      <xdr:rowOff>85725</xdr:rowOff>
    </xdr:to>
    <xdr:sp macro="" textlink="">
      <xdr:nvSpPr>
        <xdr:cNvPr id="17531" name="Line 7">
          <a:extLst>
            <a:ext uri="{FF2B5EF4-FFF2-40B4-BE49-F238E27FC236}">
              <a16:creationId xmlns:a16="http://schemas.microsoft.com/office/drawing/2014/main" id="{1AC6F2DF-1D6F-4511-A3B3-F721BA8B113C}"/>
            </a:ext>
          </a:extLst>
        </xdr:cNvPr>
        <xdr:cNvSpPr>
          <a:spLocks noChangeShapeType="1"/>
        </xdr:cNvSpPr>
      </xdr:nvSpPr>
      <xdr:spPr bwMode="auto">
        <a:xfrm>
          <a:off x="7058025" y="4876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12</xdr:row>
      <xdr:rowOff>85725</xdr:rowOff>
    </xdr:from>
    <xdr:to>
      <xdr:col>17</xdr:col>
      <xdr:colOff>66675</xdr:colOff>
      <xdr:row>12</xdr:row>
      <xdr:rowOff>85725</xdr:rowOff>
    </xdr:to>
    <xdr:sp macro="" textlink="">
      <xdr:nvSpPr>
        <xdr:cNvPr id="17532" name="Line 8">
          <a:extLst>
            <a:ext uri="{FF2B5EF4-FFF2-40B4-BE49-F238E27FC236}">
              <a16:creationId xmlns:a16="http://schemas.microsoft.com/office/drawing/2014/main" id="{C54CF3C8-B4CE-4242-8559-869601F20727}"/>
            </a:ext>
          </a:extLst>
        </xdr:cNvPr>
        <xdr:cNvSpPr>
          <a:spLocks noChangeShapeType="1"/>
        </xdr:cNvSpPr>
      </xdr:nvSpPr>
      <xdr:spPr bwMode="auto">
        <a:xfrm flipH="1">
          <a:off x="7058025" y="4876800"/>
          <a:ext cx="409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12</xdr:row>
      <xdr:rowOff>114300</xdr:rowOff>
    </xdr:from>
    <xdr:to>
      <xdr:col>17</xdr:col>
      <xdr:colOff>180975</xdr:colOff>
      <xdr:row>12</xdr:row>
      <xdr:rowOff>114300</xdr:rowOff>
    </xdr:to>
    <xdr:sp macro="" textlink="">
      <xdr:nvSpPr>
        <xdr:cNvPr id="17533" name="Line 9">
          <a:extLst>
            <a:ext uri="{FF2B5EF4-FFF2-40B4-BE49-F238E27FC236}">
              <a16:creationId xmlns:a16="http://schemas.microsoft.com/office/drawing/2014/main" id="{C6ACEB6A-8CC3-4B36-B308-D50BF6D67449}"/>
            </a:ext>
          </a:extLst>
        </xdr:cNvPr>
        <xdr:cNvSpPr>
          <a:spLocks noChangeShapeType="1"/>
        </xdr:cNvSpPr>
      </xdr:nvSpPr>
      <xdr:spPr bwMode="auto">
        <a:xfrm flipH="1">
          <a:off x="7058025" y="4905375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3</xdr:col>
      <xdr:colOff>0</xdr:colOff>
      <xdr:row>38</xdr:row>
      <xdr:rowOff>123825</xdr:rowOff>
    </xdr:from>
    <xdr:to>
      <xdr:col>5</xdr:col>
      <xdr:colOff>304800</xdr:colOff>
      <xdr:row>39</xdr:row>
      <xdr:rowOff>85725</xdr:rowOff>
    </xdr:to>
    <xdr:sp macro="" textlink="">
      <xdr:nvSpPr>
        <xdr:cNvPr id="17418" name="Text Box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D8B716-3DC8-41F4-BA99-27A0F4DCF380}"/>
            </a:ext>
          </a:extLst>
        </xdr:cNvPr>
        <xdr:cNvSpPr txBox="1">
          <a:spLocks noChangeArrowheads="1"/>
        </xdr:cNvSpPr>
      </xdr:nvSpPr>
      <xdr:spPr bwMode="auto">
        <a:xfrm>
          <a:off x="371475" y="11582400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15</xdr:col>
      <xdr:colOff>266700</xdr:colOff>
      <xdr:row>1</xdr:row>
      <xdr:rowOff>1362075</xdr:rowOff>
    </xdr:from>
    <xdr:to>
      <xdr:col>18</xdr:col>
      <xdr:colOff>28575</xdr:colOff>
      <xdr:row>2</xdr:row>
      <xdr:rowOff>142875</xdr:rowOff>
    </xdr:to>
    <xdr:sp macro="" textlink="">
      <xdr:nvSpPr>
        <xdr:cNvPr id="17427" name="Text Box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5B2C52-C42B-4849-8957-362D071C1F76}"/>
            </a:ext>
          </a:extLst>
        </xdr:cNvPr>
        <xdr:cNvSpPr txBox="1">
          <a:spLocks noChangeArrowheads="1"/>
        </xdr:cNvSpPr>
      </xdr:nvSpPr>
      <xdr:spPr bwMode="auto">
        <a:xfrm>
          <a:off x="6943725" y="1457325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15</xdr:col>
      <xdr:colOff>266700</xdr:colOff>
      <xdr:row>2</xdr:row>
      <xdr:rowOff>180975</xdr:rowOff>
    </xdr:from>
    <xdr:to>
      <xdr:col>17</xdr:col>
      <xdr:colOff>685800</xdr:colOff>
      <xdr:row>3</xdr:row>
      <xdr:rowOff>228600</xdr:rowOff>
    </xdr:to>
    <xdr:sp macro="" textlink="">
      <xdr:nvSpPr>
        <xdr:cNvPr id="17428" name="Text Box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2D1A2F-708F-4527-9A47-3D3CD93ADF89}"/>
            </a:ext>
          </a:extLst>
        </xdr:cNvPr>
        <xdr:cNvSpPr txBox="1">
          <a:spLocks noChangeArrowheads="1"/>
        </xdr:cNvSpPr>
      </xdr:nvSpPr>
      <xdr:spPr bwMode="auto">
        <a:xfrm>
          <a:off x="6943725" y="1676400"/>
          <a:ext cx="11430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2</xdr:col>
      <xdr:colOff>9525</xdr:colOff>
      <xdr:row>4</xdr:row>
      <xdr:rowOff>609600</xdr:rowOff>
    </xdr:from>
    <xdr:to>
      <xdr:col>3</xdr:col>
      <xdr:colOff>1009650</xdr:colOff>
      <xdr:row>5</xdr:row>
      <xdr:rowOff>142875</xdr:rowOff>
    </xdr:to>
    <xdr:sp macro="" textlink="">
      <xdr:nvSpPr>
        <xdr:cNvPr id="17438" name="Text Box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CA9439-50DB-4B7C-A943-1F61D9686AF9}"/>
            </a:ext>
          </a:extLst>
        </xdr:cNvPr>
        <xdr:cNvSpPr txBox="1">
          <a:spLocks noChangeArrowheads="1"/>
        </xdr:cNvSpPr>
      </xdr:nvSpPr>
      <xdr:spPr bwMode="auto">
        <a:xfrm>
          <a:off x="171450" y="2514600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>
    <xdr:from>
      <xdr:col>6</xdr:col>
      <xdr:colOff>19050</xdr:colOff>
      <xdr:row>9</xdr:row>
      <xdr:rowOff>333375</xdr:rowOff>
    </xdr:from>
    <xdr:to>
      <xdr:col>6</xdr:col>
      <xdr:colOff>19050</xdr:colOff>
      <xdr:row>10</xdr:row>
      <xdr:rowOff>180975</xdr:rowOff>
    </xdr:to>
    <xdr:sp macro="" textlink="">
      <xdr:nvSpPr>
        <xdr:cNvPr id="17538" name="Line 32">
          <a:extLst>
            <a:ext uri="{FF2B5EF4-FFF2-40B4-BE49-F238E27FC236}">
              <a16:creationId xmlns:a16="http://schemas.microsoft.com/office/drawing/2014/main" id="{2FAF4DC2-8C1C-41BA-87E6-66D9EB920C16}"/>
            </a:ext>
          </a:extLst>
        </xdr:cNvPr>
        <xdr:cNvSpPr>
          <a:spLocks noChangeShapeType="1"/>
        </xdr:cNvSpPr>
      </xdr:nvSpPr>
      <xdr:spPr bwMode="auto">
        <a:xfrm>
          <a:off x="3181350" y="4181475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9</xdr:row>
      <xdr:rowOff>47625</xdr:rowOff>
    </xdr:from>
    <xdr:to>
      <xdr:col>6</xdr:col>
      <xdr:colOff>295275</xdr:colOff>
      <xdr:row>9</xdr:row>
      <xdr:rowOff>371475</xdr:rowOff>
    </xdr:to>
    <xdr:sp macro="" textlink="">
      <xdr:nvSpPr>
        <xdr:cNvPr id="17441" name="Rectangle 33">
          <a:extLst>
            <a:ext uri="{FF2B5EF4-FFF2-40B4-BE49-F238E27FC236}">
              <a16:creationId xmlns:a16="http://schemas.microsoft.com/office/drawing/2014/main" id="{BFDC6F10-F384-43A6-B571-E5C35B746F31}"/>
            </a:ext>
          </a:extLst>
        </xdr:cNvPr>
        <xdr:cNvSpPr>
          <a:spLocks noChangeArrowheads="1"/>
        </xdr:cNvSpPr>
      </xdr:nvSpPr>
      <xdr:spPr bwMode="auto">
        <a:xfrm>
          <a:off x="1581150" y="3895725"/>
          <a:ext cx="18764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8</xdr:col>
      <xdr:colOff>409575</xdr:colOff>
      <xdr:row>9</xdr:row>
      <xdr:rowOff>0</xdr:rowOff>
    </xdr:from>
    <xdr:to>
      <xdr:col>17</xdr:col>
      <xdr:colOff>676275</xdr:colOff>
      <xdr:row>12</xdr:row>
      <xdr:rowOff>19050</xdr:rowOff>
    </xdr:to>
    <xdr:sp macro="" textlink="">
      <xdr:nvSpPr>
        <xdr:cNvPr id="17442" name="Rectangle 34">
          <a:extLst>
            <a:ext uri="{FF2B5EF4-FFF2-40B4-BE49-F238E27FC236}">
              <a16:creationId xmlns:a16="http://schemas.microsoft.com/office/drawing/2014/main" id="{F1DF30E8-DBC3-40B0-835D-487E462101CF}"/>
            </a:ext>
          </a:extLst>
        </xdr:cNvPr>
        <xdr:cNvSpPr>
          <a:spLocks noChangeArrowheads="1"/>
        </xdr:cNvSpPr>
      </xdr:nvSpPr>
      <xdr:spPr bwMode="auto">
        <a:xfrm>
          <a:off x="4829175" y="3848100"/>
          <a:ext cx="3248025" cy="962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(A</a:t>
          </a:r>
          <a:r>
            <a:rPr lang="en-IE" sz="1100" b="1" i="0" u="none" strike="noStrike" baseline="-25000">
              <a:solidFill>
                <a:srgbClr val="000000"/>
              </a:solidFill>
              <a:latin typeface="Gill Sans MT"/>
            </a:rPr>
            <a:t>2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) and (A</a:t>
          </a:r>
          <a:r>
            <a:rPr lang="en-IE" sz="1100" b="1" i="0" u="none" strike="noStrike" baseline="-25000">
              <a:solidFill>
                <a:srgbClr val="000000"/>
              </a:solidFill>
              <a:latin typeface="Gill Sans MT"/>
            </a:rPr>
            <a:t>3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) for the samples and the blanks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the sample and for the blank. Lactulose (g/L) will be calculated automatically.</a:t>
          </a:r>
          <a:endParaRPr lang="en-IE"/>
        </a:p>
      </xdr:txBody>
    </xdr:sp>
    <xdr:clientData/>
  </xdr:twoCellAnchor>
  <xdr:twoCellAnchor editAs="absolute">
    <xdr:from>
      <xdr:col>8</xdr:col>
      <xdr:colOff>457200</xdr:colOff>
      <xdr:row>22</xdr:row>
      <xdr:rowOff>66675</xdr:rowOff>
    </xdr:from>
    <xdr:to>
      <xdr:col>17</xdr:col>
      <xdr:colOff>714375</xdr:colOff>
      <xdr:row>31</xdr:row>
      <xdr:rowOff>190500</xdr:rowOff>
    </xdr:to>
    <xdr:sp macro="" textlink="">
      <xdr:nvSpPr>
        <xdr:cNvPr id="17444" name="Rectangle 36">
          <a:extLst>
            <a:ext uri="{FF2B5EF4-FFF2-40B4-BE49-F238E27FC236}">
              <a16:creationId xmlns:a16="http://schemas.microsoft.com/office/drawing/2014/main" id="{A0BB3326-B89E-4859-B220-54969BFA67D4}"/>
            </a:ext>
          </a:extLst>
        </xdr:cNvPr>
        <xdr:cNvSpPr>
          <a:spLocks noChangeArrowheads="1"/>
        </xdr:cNvSpPr>
      </xdr:nvSpPr>
      <xdr:spPr bwMode="auto">
        <a:xfrm>
          <a:off x="4876800" y="7505700"/>
          <a:ext cx="3238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NADPH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lactulose by 1.8529. For absorbance readings at 334 nm (Hg lamp; ext. coeff. 6.18) multiply the calculated values for lactulose by 1.0194.  </a:t>
          </a:r>
          <a:endParaRPr lang="en-IE"/>
        </a:p>
      </xdr:txBody>
    </xdr:sp>
    <xdr:clientData/>
  </xdr:twoCellAnchor>
  <xdr:twoCellAnchor>
    <xdr:from>
      <xdr:col>2</xdr:col>
      <xdr:colOff>0</xdr:colOff>
      <xdr:row>18</xdr:row>
      <xdr:rowOff>114300</xdr:rowOff>
    </xdr:from>
    <xdr:to>
      <xdr:col>6</xdr:col>
      <xdr:colOff>247650</xdr:colOff>
      <xdr:row>22</xdr:row>
      <xdr:rowOff>85725</xdr:rowOff>
    </xdr:to>
    <xdr:sp macro="" textlink="">
      <xdr:nvSpPr>
        <xdr:cNvPr id="17445" name="Rectangle 37">
          <a:extLst>
            <a:ext uri="{FF2B5EF4-FFF2-40B4-BE49-F238E27FC236}">
              <a16:creationId xmlns:a16="http://schemas.microsoft.com/office/drawing/2014/main" id="{5D3940CA-1427-4E90-B59D-C087E703E559}"/>
            </a:ext>
          </a:extLst>
        </xdr:cNvPr>
        <xdr:cNvSpPr>
          <a:spLocks noChangeArrowheads="1"/>
        </xdr:cNvSpPr>
      </xdr:nvSpPr>
      <xdr:spPr bwMode="auto">
        <a:xfrm>
          <a:off x="161925" y="6657975"/>
          <a:ext cx="3248025" cy="733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Sample volume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a sample volume other than 1.0 mL is used, enter the new volume.</a:t>
          </a:r>
          <a:endParaRPr lang="en-IE"/>
        </a:p>
      </xdr:txBody>
    </xdr:sp>
    <xdr:clientData/>
  </xdr:twoCellAnchor>
  <xdr:twoCellAnchor editAs="absolute">
    <xdr:from>
      <xdr:col>8</xdr:col>
      <xdr:colOff>447675</xdr:colOff>
      <xdr:row>17</xdr:row>
      <xdr:rowOff>171450</xdr:rowOff>
    </xdr:from>
    <xdr:to>
      <xdr:col>17</xdr:col>
      <xdr:colOff>714375</xdr:colOff>
      <xdr:row>21</xdr:row>
      <xdr:rowOff>133350</xdr:rowOff>
    </xdr:to>
    <xdr:sp macro="" textlink="">
      <xdr:nvSpPr>
        <xdr:cNvPr id="17446" name="Rectangle 38">
          <a:extLst>
            <a:ext uri="{FF2B5EF4-FFF2-40B4-BE49-F238E27FC236}">
              <a16:creationId xmlns:a16="http://schemas.microsoft.com/office/drawing/2014/main" id="{96E2D915-4B27-415B-B4D7-B992CE5F492A}"/>
            </a:ext>
          </a:extLst>
        </xdr:cNvPr>
        <xdr:cNvSpPr>
          <a:spLocks noChangeArrowheads="1"/>
        </xdr:cNvSpPr>
      </xdr:nvSpPr>
      <xdr:spPr bwMode="auto">
        <a:xfrm>
          <a:off x="4867275" y="6657975"/>
          <a:ext cx="3248025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 </a:t>
          </a:r>
          <a:endParaRPr lang="en-IE"/>
        </a:p>
      </xdr:txBody>
    </xdr:sp>
    <xdr:clientData/>
  </xdr:twoCellAnchor>
  <xdr:twoCellAnchor>
    <xdr:from>
      <xdr:col>6</xdr:col>
      <xdr:colOff>247650</xdr:colOff>
      <xdr:row>17</xdr:row>
      <xdr:rowOff>123825</xdr:rowOff>
    </xdr:from>
    <xdr:to>
      <xdr:col>7</xdr:col>
      <xdr:colOff>276225</xdr:colOff>
      <xdr:row>20</xdr:row>
      <xdr:rowOff>104775</xdr:rowOff>
    </xdr:to>
    <xdr:cxnSp macro="">
      <xdr:nvCxnSpPr>
        <xdr:cNvPr id="17544" name="AutoShape 41">
          <a:extLst>
            <a:ext uri="{FF2B5EF4-FFF2-40B4-BE49-F238E27FC236}">
              <a16:creationId xmlns:a16="http://schemas.microsoft.com/office/drawing/2014/main" id="{06194AD9-7C1E-4E6A-8300-7587BC2A89FD}"/>
            </a:ext>
          </a:extLst>
        </xdr:cNvPr>
        <xdr:cNvCxnSpPr>
          <a:cxnSpLocks noChangeShapeType="1"/>
          <a:stCxn id="17445" idx="3"/>
        </xdr:cNvCxnSpPr>
      </xdr:nvCxnSpPr>
      <xdr:spPr bwMode="auto">
        <a:xfrm flipV="1">
          <a:off x="3409950" y="6477000"/>
          <a:ext cx="657225" cy="5524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333375</xdr:colOff>
      <xdr:row>17</xdr:row>
      <xdr:rowOff>95250</xdr:rowOff>
    </xdr:from>
    <xdr:to>
      <xdr:col>8</xdr:col>
      <xdr:colOff>447675</xdr:colOff>
      <xdr:row>20</xdr:row>
      <xdr:rowOff>95250</xdr:rowOff>
    </xdr:to>
    <xdr:cxnSp macro="">
      <xdr:nvCxnSpPr>
        <xdr:cNvPr id="17545" name="AutoShape 42">
          <a:extLst>
            <a:ext uri="{FF2B5EF4-FFF2-40B4-BE49-F238E27FC236}">
              <a16:creationId xmlns:a16="http://schemas.microsoft.com/office/drawing/2014/main" id="{4AADACEA-957B-49BE-AD36-703141994549}"/>
            </a:ext>
          </a:extLst>
        </xdr:cNvPr>
        <xdr:cNvCxnSpPr>
          <a:cxnSpLocks noChangeShapeType="1"/>
          <a:stCxn id="17446" idx="1"/>
        </xdr:cNvCxnSpPr>
      </xdr:nvCxnSpPr>
      <xdr:spPr bwMode="auto">
        <a:xfrm flipH="1" flipV="1">
          <a:off x="4752975" y="6448425"/>
          <a:ext cx="114300" cy="5715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609600</xdr:colOff>
      <xdr:row>9</xdr:row>
      <xdr:rowOff>485775</xdr:rowOff>
    </xdr:from>
    <xdr:to>
      <xdr:col>8</xdr:col>
      <xdr:colOff>409575</xdr:colOff>
      <xdr:row>16</xdr:row>
      <xdr:rowOff>95250</xdr:rowOff>
    </xdr:to>
    <xdr:cxnSp macro="">
      <xdr:nvCxnSpPr>
        <xdr:cNvPr id="17546" name="AutoShape 43">
          <a:extLst>
            <a:ext uri="{FF2B5EF4-FFF2-40B4-BE49-F238E27FC236}">
              <a16:creationId xmlns:a16="http://schemas.microsoft.com/office/drawing/2014/main" id="{EAAE6B31-6B5A-494A-91AB-10A702B40164}"/>
            </a:ext>
          </a:extLst>
        </xdr:cNvPr>
        <xdr:cNvCxnSpPr>
          <a:cxnSpLocks noChangeShapeType="1"/>
          <a:stCxn id="17442" idx="1"/>
        </xdr:cNvCxnSpPr>
      </xdr:nvCxnSpPr>
      <xdr:spPr bwMode="auto">
        <a:xfrm flipH="1">
          <a:off x="3143250" y="4333875"/>
          <a:ext cx="1685925" cy="1924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7</xdr:row>
      <xdr:rowOff>66675</xdr:rowOff>
    </xdr:from>
    <xdr:to>
      <xdr:col>11</xdr:col>
      <xdr:colOff>266700</xdr:colOff>
      <xdr:row>7</xdr:row>
      <xdr:rowOff>190500</xdr:rowOff>
    </xdr:to>
    <xdr:sp macro="" textlink="">
      <xdr:nvSpPr>
        <xdr:cNvPr id="2139" name="AutoShape 11">
          <a:extLst>
            <a:ext uri="{FF2B5EF4-FFF2-40B4-BE49-F238E27FC236}">
              <a16:creationId xmlns:a16="http://schemas.microsoft.com/office/drawing/2014/main" id="{9CB60B71-C73D-420E-9AAE-B3A16DACC1E0}"/>
            </a:ext>
          </a:extLst>
        </xdr:cNvPr>
        <xdr:cNvSpPr>
          <a:spLocks noChangeArrowheads="1"/>
        </xdr:cNvSpPr>
      </xdr:nvSpPr>
      <xdr:spPr bwMode="auto">
        <a:xfrm>
          <a:off x="5286375" y="2381250"/>
          <a:ext cx="85725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285750</xdr:colOff>
      <xdr:row>2</xdr:row>
      <xdr:rowOff>95250</xdr:rowOff>
    </xdr:from>
    <xdr:to>
      <xdr:col>17</xdr:col>
      <xdr:colOff>361950</xdr:colOff>
      <xdr:row>3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0044C4-774D-45DB-9A70-D7CE4E0E7756}"/>
            </a:ext>
          </a:extLst>
        </xdr:cNvPr>
        <xdr:cNvSpPr txBox="1">
          <a:spLocks noChangeArrowheads="1"/>
        </xdr:cNvSpPr>
      </xdr:nvSpPr>
      <xdr:spPr bwMode="auto">
        <a:xfrm>
          <a:off x="6962775" y="1457325"/>
          <a:ext cx="800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15</xdr:col>
      <xdr:colOff>285750</xdr:colOff>
      <xdr:row>3</xdr:row>
      <xdr:rowOff>114300</xdr:rowOff>
    </xdr:from>
    <xdr:to>
      <xdr:col>17</xdr:col>
      <xdr:colOff>371475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57D1B8-6669-47E6-A177-0E3A671E1904}"/>
            </a:ext>
          </a:extLst>
        </xdr:cNvPr>
        <xdr:cNvSpPr txBox="1">
          <a:spLocks noChangeArrowheads="1"/>
        </xdr:cNvSpPr>
      </xdr:nvSpPr>
      <xdr:spPr bwMode="auto">
        <a:xfrm>
          <a:off x="6962775" y="166687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85725</xdr:colOff>
      <xdr:row>4</xdr:row>
      <xdr:rowOff>85725</xdr:rowOff>
    </xdr:to>
    <xdr:sp macro="" textlink="">
      <xdr:nvSpPr>
        <xdr:cNvPr id="2142" name="Line 29">
          <a:extLst>
            <a:ext uri="{FF2B5EF4-FFF2-40B4-BE49-F238E27FC236}">
              <a16:creationId xmlns:a16="http://schemas.microsoft.com/office/drawing/2014/main" id="{84045FFA-5DAD-4EDA-BB5C-6F4FE1B7CF72}"/>
            </a:ext>
          </a:extLst>
        </xdr:cNvPr>
        <xdr:cNvSpPr>
          <a:spLocks noChangeShapeType="1"/>
        </xdr:cNvSpPr>
      </xdr:nvSpPr>
      <xdr:spPr bwMode="auto">
        <a:xfrm>
          <a:off x="7058025" y="1828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66675</xdr:colOff>
      <xdr:row>4</xdr:row>
      <xdr:rowOff>85725</xdr:rowOff>
    </xdr:to>
    <xdr:sp macro="" textlink="">
      <xdr:nvSpPr>
        <xdr:cNvPr id="2143" name="Line 30">
          <a:extLst>
            <a:ext uri="{FF2B5EF4-FFF2-40B4-BE49-F238E27FC236}">
              <a16:creationId xmlns:a16="http://schemas.microsoft.com/office/drawing/2014/main" id="{2C864759-00E7-4F3C-BA9D-86CF377B1BFE}"/>
            </a:ext>
          </a:extLst>
        </xdr:cNvPr>
        <xdr:cNvSpPr>
          <a:spLocks noChangeShapeType="1"/>
        </xdr:cNvSpPr>
      </xdr:nvSpPr>
      <xdr:spPr bwMode="auto">
        <a:xfrm flipH="1">
          <a:off x="7058025" y="1828800"/>
          <a:ext cx="409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4</xdr:row>
      <xdr:rowOff>114300</xdr:rowOff>
    </xdr:from>
    <xdr:to>
      <xdr:col>17</xdr:col>
      <xdr:colOff>180975</xdr:colOff>
      <xdr:row>4</xdr:row>
      <xdr:rowOff>114300</xdr:rowOff>
    </xdr:to>
    <xdr:sp macro="" textlink="">
      <xdr:nvSpPr>
        <xdr:cNvPr id="2144" name="Line 31">
          <a:extLst>
            <a:ext uri="{FF2B5EF4-FFF2-40B4-BE49-F238E27FC236}">
              <a16:creationId xmlns:a16="http://schemas.microsoft.com/office/drawing/2014/main" id="{6A0C69BB-B647-4916-8B7E-F35E0F533474}"/>
            </a:ext>
          </a:extLst>
        </xdr:cNvPr>
        <xdr:cNvSpPr>
          <a:spLocks noChangeShapeType="1"/>
        </xdr:cNvSpPr>
      </xdr:nvSpPr>
      <xdr:spPr bwMode="auto">
        <a:xfrm flipH="1">
          <a:off x="7058025" y="1857375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48</xdr:row>
      <xdr:rowOff>171450</xdr:rowOff>
    </xdr:from>
    <xdr:to>
      <xdr:col>5</xdr:col>
      <xdr:colOff>114300</xdr:colOff>
      <xdr:row>49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85588-9852-422B-BACC-52055F837673}"/>
            </a:ext>
          </a:extLst>
        </xdr:cNvPr>
        <xdr:cNvSpPr txBox="1">
          <a:spLocks noChangeArrowheads="1"/>
        </xdr:cNvSpPr>
      </xdr:nvSpPr>
      <xdr:spPr bwMode="auto">
        <a:xfrm>
          <a:off x="180975" y="10906125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42688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85487-558A-45BF-AD4A-2CA981312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upport.megazyme.com/support/home" TargetMode="External"/><Relationship Id="rId3" Type="http://schemas.openxmlformats.org/officeDocument/2006/relationships/hyperlink" Target="http://www.megazyme.com/" TargetMode="External"/><Relationship Id="rId7" Type="http://schemas.openxmlformats.org/officeDocument/2006/relationships/hyperlink" Target="http://supportcs.megazyme.com/support/home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info@megazyme.com" TargetMode="External"/><Relationship Id="rId1" Type="http://schemas.openxmlformats.org/officeDocument/2006/relationships/hyperlink" Target="mailto:cs@megazyme.com" TargetMode="External"/><Relationship Id="rId6" Type="http://schemas.openxmlformats.org/officeDocument/2006/relationships/hyperlink" Target="http://www.megazyme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info@megazyme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barry@megazyme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zoomScaleNormal="82" workbookViewId="0">
      <selection activeCell="T5" sqref="T5"/>
    </sheetView>
  </sheetViews>
  <sheetFormatPr defaultColWidth="12.28515625" defaultRowHeight="15" x14ac:dyDescent="0.3"/>
  <cols>
    <col min="1" max="1" width="1.7109375" style="36" customWidth="1"/>
    <col min="2" max="2" width="0.7109375" style="36" customWidth="1"/>
    <col min="3" max="3" width="3.140625" style="36" customWidth="1"/>
    <col min="4" max="4" width="17.140625" style="36" customWidth="1"/>
    <col min="5" max="5" width="15.28515625" style="36" customWidth="1"/>
    <col min="6" max="9" width="9.42578125" style="36" customWidth="1"/>
    <col min="10" max="10" width="0.85546875" style="36" customWidth="1"/>
    <col min="11" max="11" width="10.42578125" style="36" hidden="1" customWidth="1"/>
    <col min="12" max="12" width="11.85546875" style="36" customWidth="1"/>
    <col min="13" max="13" width="10.42578125" style="36" hidden="1" customWidth="1"/>
    <col min="14" max="14" width="10.85546875" style="36" customWidth="1"/>
    <col min="15" max="15" width="0.85546875" style="36" customWidth="1"/>
    <col min="16" max="16" width="10.85546875" style="36" customWidth="1"/>
    <col min="17" max="17" width="9.85546875" style="36" hidden="1" customWidth="1"/>
    <col min="18" max="18" width="10.85546875" style="36" customWidth="1"/>
    <col min="19" max="19" width="0.85546875" style="36" customWidth="1"/>
    <col min="20" max="20" width="200.7109375" style="36" customWidth="1"/>
    <col min="21" max="16384" width="12.28515625" style="36"/>
  </cols>
  <sheetData>
    <row r="1" spans="1:19" ht="7.7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9" ht="110.2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7.75" customHeight="1" x14ac:dyDescent="0.4">
      <c r="A4" s="1"/>
      <c r="B4" s="3"/>
      <c r="C4" s="20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9"/>
      <c r="P4" s="3"/>
      <c r="Q4" s="3"/>
      <c r="R4" s="3"/>
      <c r="S4" s="3"/>
    </row>
    <row r="5" spans="1:19" ht="51" customHeight="1" x14ac:dyDescent="0.3">
      <c r="A5" s="1"/>
      <c r="B5" s="3"/>
      <c r="C5" s="92" t="s">
        <v>33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3"/>
      <c r="Q5" s="3"/>
      <c r="R5" s="3"/>
      <c r="S5" s="3"/>
    </row>
    <row r="6" spans="1:19" ht="51" customHeight="1" x14ac:dyDescent="0.4">
      <c r="A6" s="1"/>
      <c r="B6" s="3"/>
      <c r="C6" s="20" t="s">
        <v>19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</row>
    <row r="7" spans="1:19" ht="18.75" x14ac:dyDescent="0.35">
      <c r="A7" s="1"/>
      <c r="B7" s="3"/>
      <c r="C7" s="18" t="s">
        <v>27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R7" s="3"/>
      <c r="S7" s="3"/>
    </row>
    <row r="8" spans="1:19" ht="17.25" x14ac:dyDescent="0.35">
      <c r="A8" s="1"/>
      <c r="B8" s="3"/>
      <c r="C8" s="18" t="s">
        <v>28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R8" s="3"/>
      <c r="S8" s="3"/>
    </row>
    <row r="9" spans="1:19" x14ac:dyDescent="0.3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44.25" customHeight="1" x14ac:dyDescent="0.3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" customHeight="1" x14ac:dyDescent="0.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3">
      <c r="A12" s="1"/>
      <c r="B12" s="3"/>
      <c r="C12" s="3"/>
      <c r="D12" s="3"/>
      <c r="E12" s="21" t="s">
        <v>14</v>
      </c>
      <c r="F12" s="89"/>
      <c r="G12" s="90"/>
      <c r="H12" s="91"/>
      <c r="I12" s="3"/>
      <c r="J12" s="3"/>
      <c r="K12" s="3"/>
      <c r="L12" s="37"/>
      <c r="M12" s="37"/>
      <c r="N12" s="37"/>
      <c r="O12" s="3"/>
      <c r="P12" s="37"/>
      <c r="Q12" s="3"/>
      <c r="R12" s="3"/>
      <c r="S12" s="3"/>
    </row>
    <row r="13" spans="1:19" ht="15.2" customHeight="1" x14ac:dyDescent="0.3">
      <c r="A13" s="1"/>
      <c r="B13" s="3"/>
      <c r="C13" s="3"/>
      <c r="D13" s="3"/>
      <c r="E13" s="3"/>
      <c r="F13" s="3"/>
      <c r="G13" s="3"/>
      <c r="H13" s="3"/>
      <c r="I13" s="3"/>
      <c r="J13" s="2"/>
      <c r="K13" s="42"/>
      <c r="L13" s="3"/>
      <c r="M13" s="3"/>
      <c r="N13" s="3"/>
      <c r="O13" s="3"/>
      <c r="P13" s="3"/>
      <c r="Q13" s="3"/>
      <c r="R13" s="6"/>
      <c r="S13" s="3"/>
    </row>
    <row r="14" spans="1:19" x14ac:dyDescent="0.3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3">
      <c r="A15" s="1"/>
      <c r="B15" s="3"/>
      <c r="C15" s="3"/>
      <c r="D15" s="3"/>
      <c r="E15" s="44" t="s">
        <v>23</v>
      </c>
      <c r="F15" s="21" t="s">
        <v>15</v>
      </c>
      <c r="G15" s="3"/>
      <c r="H15" s="3"/>
      <c r="I15" s="3"/>
      <c r="J15" s="3"/>
      <c r="K15" s="3"/>
      <c r="L15" s="21" t="s">
        <v>1</v>
      </c>
      <c r="M15" s="3"/>
      <c r="N15" s="22"/>
      <c r="O15" s="3"/>
      <c r="P15" s="3"/>
      <c r="Q15" s="3"/>
      <c r="R15" s="3"/>
      <c r="S15" s="3"/>
    </row>
    <row r="16" spans="1:19" s="51" customFormat="1" ht="63" x14ac:dyDescent="0.3">
      <c r="A16" s="45"/>
      <c r="B16" s="46"/>
      <c r="C16" s="47"/>
      <c r="D16" s="47" t="s">
        <v>0</v>
      </c>
      <c r="E16" s="47"/>
      <c r="F16" s="79" t="s">
        <v>31</v>
      </c>
      <c r="G16" s="79" t="s">
        <v>32</v>
      </c>
      <c r="H16" s="80" t="s">
        <v>16</v>
      </c>
      <c r="I16" s="80" t="s">
        <v>17</v>
      </c>
      <c r="J16" s="48"/>
      <c r="K16" s="81" t="s">
        <v>20</v>
      </c>
      <c r="L16" s="80" t="s">
        <v>24</v>
      </c>
      <c r="M16" s="82" t="s">
        <v>21</v>
      </c>
      <c r="N16" s="80" t="s">
        <v>25</v>
      </c>
      <c r="O16" s="48"/>
      <c r="P16" s="80" t="s">
        <v>2</v>
      </c>
      <c r="Q16" s="82" t="s">
        <v>22</v>
      </c>
      <c r="R16" s="80" t="s">
        <v>26</v>
      </c>
      <c r="S16" s="50"/>
    </row>
    <row r="17" spans="1:19" x14ac:dyDescent="0.3">
      <c r="A17" s="1"/>
      <c r="B17" s="3"/>
      <c r="C17" s="52">
        <v>1</v>
      </c>
      <c r="D17" s="31"/>
      <c r="E17" s="43" t="s">
        <v>29</v>
      </c>
      <c r="F17" s="32"/>
      <c r="G17" s="32"/>
      <c r="H17" s="33">
        <v>1</v>
      </c>
      <c r="I17" s="31">
        <v>1</v>
      </c>
      <c r="J17" s="52"/>
      <c r="K17" s="54">
        <f>(G17-F17)-(G18-F18)</f>
        <v>0</v>
      </c>
      <c r="L17" s="55" t="str">
        <f>IF(OR(ISBLANK(F17),ISBLANK(G17),ISBLANK(F18),ISBLANK(G18)),"",Change_absorbance)</f>
        <v/>
      </c>
      <c r="M17" s="56">
        <f>0.242*K17*Dilution/Sample_volume</f>
        <v>0</v>
      </c>
      <c r="N17" s="55" t="str">
        <f>IF(OR(ISBLANK(F17),ISBLANK(G17),ISBLANK(F18),ISBLANK(G18)),"",Concentration_gL)</f>
        <v/>
      </c>
      <c r="O17" s="52"/>
      <c r="P17" s="34"/>
      <c r="Q17" s="56" t="e">
        <f>Concentration_gL*100/Sample_con_gL</f>
        <v>#DIV/0!</v>
      </c>
      <c r="R17" s="57" t="str">
        <f>IF(ISERROR(Concentration_gg),"",Concentration_gg)</f>
        <v/>
      </c>
      <c r="S17" s="3"/>
    </row>
    <row r="18" spans="1:19" x14ac:dyDescent="0.3">
      <c r="A18" s="1"/>
      <c r="B18" s="3"/>
      <c r="C18" s="62"/>
      <c r="D18" s="63"/>
      <c r="E18" s="64" t="s">
        <v>30</v>
      </c>
      <c r="F18" s="38"/>
      <c r="G18" s="38"/>
      <c r="H18" s="72">
        <v>1</v>
      </c>
      <c r="I18" s="73">
        <v>1</v>
      </c>
      <c r="J18" s="63"/>
      <c r="K18" s="66"/>
      <c r="L18" s="67"/>
      <c r="M18" s="68"/>
      <c r="N18" s="67"/>
      <c r="O18" s="63"/>
      <c r="P18" s="65"/>
      <c r="Q18" s="68"/>
      <c r="R18" s="69"/>
      <c r="S18" s="3"/>
    </row>
    <row r="19" spans="1:19" x14ac:dyDescent="0.3">
      <c r="A19" s="1"/>
      <c r="B19" s="3"/>
      <c r="C19" s="3"/>
      <c r="D19" s="75"/>
      <c r="E19" s="3"/>
      <c r="F19" s="76"/>
      <c r="G19" s="76"/>
      <c r="H19" s="77"/>
      <c r="I19" s="75"/>
      <c r="J19" s="3"/>
      <c r="K19" s="42"/>
      <c r="L19" s="42"/>
      <c r="M19" s="3"/>
      <c r="N19" s="42"/>
      <c r="O19" s="3"/>
      <c r="P19" s="78"/>
      <c r="Q19" s="3"/>
      <c r="R19" s="71"/>
      <c r="S19" s="3"/>
    </row>
    <row r="20" spans="1:19" x14ac:dyDescent="0.3">
      <c r="A20" s="1"/>
      <c r="B20" s="3"/>
      <c r="C20" s="3"/>
      <c r="D20" s="3"/>
      <c r="E20" s="3"/>
      <c r="F20" s="76"/>
      <c r="G20" s="76"/>
      <c r="H20" s="77"/>
      <c r="I20" s="75"/>
      <c r="J20" s="3"/>
      <c r="K20" s="42"/>
      <c r="L20" s="42"/>
      <c r="M20" s="3"/>
      <c r="N20" s="42"/>
      <c r="O20" s="3"/>
      <c r="P20" s="3"/>
      <c r="Q20" s="3"/>
      <c r="R20" s="71"/>
      <c r="S20" s="3"/>
    </row>
    <row r="21" spans="1:19" x14ac:dyDescent="0.3">
      <c r="A21" s="1"/>
      <c r="B21" s="3"/>
      <c r="C21" s="3"/>
      <c r="D21" s="75"/>
      <c r="E21" s="3"/>
      <c r="F21" s="76"/>
      <c r="G21" s="76"/>
      <c r="H21" s="77"/>
      <c r="I21" s="75"/>
      <c r="J21" s="3"/>
      <c r="K21" s="42"/>
      <c r="L21" s="42"/>
      <c r="M21" s="3"/>
      <c r="N21" s="42"/>
      <c r="O21" s="3"/>
      <c r="P21" s="78"/>
      <c r="Q21" s="3"/>
      <c r="R21" s="71"/>
      <c r="S21" s="3"/>
    </row>
    <row r="22" spans="1:19" x14ac:dyDescent="0.3">
      <c r="A22" s="1"/>
      <c r="B22" s="3"/>
      <c r="C22" s="3"/>
      <c r="D22" s="3"/>
      <c r="E22" s="3"/>
      <c r="F22" s="76"/>
      <c r="G22" s="76"/>
      <c r="H22" s="77"/>
      <c r="I22" s="75"/>
      <c r="J22" s="3"/>
      <c r="K22" s="42"/>
      <c r="L22" s="42"/>
      <c r="M22" s="3"/>
      <c r="N22" s="42"/>
      <c r="O22" s="3"/>
      <c r="P22" s="3"/>
      <c r="Q22" s="3"/>
      <c r="R22" s="71"/>
      <c r="S22" s="3"/>
    </row>
    <row r="23" spans="1:19" x14ac:dyDescent="0.3">
      <c r="A23" s="1"/>
      <c r="B23" s="3"/>
      <c r="C23" s="3"/>
      <c r="D23" s="75"/>
      <c r="E23" s="3"/>
      <c r="F23" s="76"/>
      <c r="G23" s="76"/>
      <c r="H23" s="77"/>
      <c r="I23" s="75"/>
      <c r="J23" s="3"/>
      <c r="K23" s="42"/>
      <c r="L23" s="42"/>
      <c r="M23" s="3"/>
      <c r="N23" s="42"/>
      <c r="O23" s="3"/>
      <c r="P23" s="78"/>
      <c r="Q23" s="3"/>
      <c r="R23" s="71"/>
      <c r="S23" s="3"/>
    </row>
    <row r="24" spans="1:19" x14ac:dyDescent="0.3">
      <c r="A24" s="1"/>
      <c r="B24" s="3"/>
      <c r="C24" s="3"/>
      <c r="D24" s="3"/>
      <c r="E24" s="3"/>
      <c r="F24" s="76"/>
      <c r="G24" s="76"/>
      <c r="H24" s="77"/>
      <c r="I24" s="75"/>
      <c r="J24" s="3"/>
      <c r="K24" s="42"/>
      <c r="L24" s="42"/>
      <c r="M24" s="3"/>
      <c r="N24" s="42"/>
      <c r="O24" s="3"/>
      <c r="P24" s="3"/>
      <c r="Q24" s="3"/>
      <c r="R24" s="71"/>
      <c r="S24" s="3"/>
    </row>
    <row r="25" spans="1:19" x14ac:dyDescent="0.3">
      <c r="A25" s="1"/>
      <c r="B25" s="3"/>
      <c r="C25" s="3"/>
      <c r="D25" s="75"/>
      <c r="E25" s="3"/>
      <c r="F25" s="76"/>
      <c r="G25" s="76"/>
      <c r="H25" s="77"/>
      <c r="I25" s="75"/>
      <c r="J25" s="3"/>
      <c r="K25" s="42"/>
      <c r="L25" s="42"/>
      <c r="M25" s="3"/>
      <c r="N25" s="42"/>
      <c r="O25" s="3"/>
      <c r="P25" s="78"/>
      <c r="Q25" s="3"/>
      <c r="R25" s="71"/>
      <c r="S25" s="3"/>
    </row>
    <row r="26" spans="1:19" x14ac:dyDescent="0.3">
      <c r="A26" s="1"/>
      <c r="B26" s="3"/>
      <c r="C26" s="3"/>
      <c r="D26" s="3"/>
      <c r="E26" s="3"/>
      <c r="F26" s="76"/>
      <c r="G26" s="76"/>
      <c r="H26" s="77"/>
      <c r="I26" s="75"/>
      <c r="J26" s="3"/>
      <c r="K26" s="42"/>
      <c r="L26" s="42"/>
      <c r="M26" s="3"/>
      <c r="N26" s="42"/>
      <c r="O26" s="3"/>
      <c r="P26" s="3"/>
      <c r="Q26" s="3"/>
      <c r="R26" s="71"/>
      <c r="S26" s="3"/>
    </row>
    <row r="27" spans="1:19" x14ac:dyDescent="0.3">
      <c r="A27" s="1"/>
      <c r="B27" s="3"/>
      <c r="C27" s="3"/>
      <c r="D27" s="75"/>
      <c r="E27" s="3"/>
      <c r="F27" s="76"/>
      <c r="G27" s="76"/>
      <c r="H27" s="77"/>
      <c r="I27" s="75"/>
      <c r="J27" s="3"/>
      <c r="K27" s="42"/>
      <c r="L27" s="42"/>
      <c r="M27" s="3"/>
      <c r="N27" s="42"/>
      <c r="O27" s="3"/>
      <c r="P27" s="78"/>
      <c r="Q27" s="3"/>
      <c r="R27" s="71"/>
      <c r="S27" s="3"/>
    </row>
    <row r="28" spans="1:19" x14ac:dyDescent="0.3">
      <c r="A28" s="1"/>
      <c r="B28" s="3"/>
      <c r="C28" s="3"/>
      <c r="D28" s="3"/>
      <c r="E28" s="3"/>
      <c r="F28" s="76"/>
      <c r="G28" s="76"/>
      <c r="H28" s="77"/>
      <c r="I28" s="75"/>
      <c r="J28" s="3"/>
      <c r="K28" s="42"/>
      <c r="L28" s="42"/>
      <c r="M28" s="3"/>
      <c r="N28" s="42"/>
      <c r="O28" s="3"/>
      <c r="P28" s="3"/>
      <c r="Q28" s="3"/>
      <c r="R28" s="71"/>
      <c r="S28" s="3"/>
    </row>
    <row r="29" spans="1:19" x14ac:dyDescent="0.3">
      <c r="A29" s="1"/>
      <c r="B29" s="3"/>
      <c r="C29" s="3"/>
      <c r="D29" s="75"/>
      <c r="E29" s="3"/>
      <c r="F29" s="76"/>
      <c r="G29" s="76"/>
      <c r="H29" s="77"/>
      <c r="I29" s="75"/>
      <c r="J29" s="3"/>
      <c r="K29" s="42"/>
      <c r="L29" s="42"/>
      <c r="M29" s="3"/>
      <c r="N29" s="42"/>
      <c r="O29" s="3"/>
      <c r="P29" s="78"/>
      <c r="Q29" s="3"/>
      <c r="R29" s="71"/>
      <c r="S29" s="3"/>
    </row>
    <row r="30" spans="1:19" x14ac:dyDescent="0.3">
      <c r="A30" s="1"/>
      <c r="B30" s="3"/>
      <c r="C30" s="3"/>
      <c r="D30" s="3"/>
      <c r="E30" s="3"/>
      <c r="F30" s="76"/>
      <c r="G30" s="76"/>
      <c r="H30" s="77"/>
      <c r="I30" s="75"/>
      <c r="J30" s="3"/>
      <c r="K30" s="42"/>
      <c r="L30" s="42"/>
      <c r="M30" s="3"/>
      <c r="N30" s="42"/>
      <c r="O30" s="3"/>
      <c r="P30" s="3"/>
      <c r="Q30" s="3"/>
      <c r="R30" s="71"/>
      <c r="S30" s="3"/>
    </row>
    <row r="31" spans="1:19" ht="19.5" x14ac:dyDescent="0.4">
      <c r="A31" s="1"/>
      <c r="B31" s="3"/>
      <c r="C31" s="3"/>
      <c r="D31" s="24" t="s">
        <v>7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3"/>
      <c r="R31" s="71"/>
      <c r="S31" s="3"/>
    </row>
    <row r="32" spans="1:19" ht="25.5" customHeight="1" x14ac:dyDescent="0.35">
      <c r="A32" s="1"/>
      <c r="B32" s="3"/>
      <c r="C32" s="3"/>
      <c r="D32" s="25" t="s">
        <v>8</v>
      </c>
      <c r="E32" s="15"/>
      <c r="F32" s="15"/>
      <c r="G32" s="15"/>
      <c r="H32" s="15"/>
      <c r="I32" s="15"/>
      <c r="J32" s="15"/>
      <c r="K32" s="9"/>
      <c r="L32" s="15"/>
      <c r="M32" s="15"/>
      <c r="N32" s="15"/>
      <c r="O32" s="15"/>
      <c r="P32" s="14"/>
      <c r="Q32" s="10"/>
      <c r="R32" s="71"/>
      <c r="S32" s="3"/>
    </row>
    <row r="33" spans="1:19" ht="20.25" customHeight="1" x14ac:dyDescent="0.35">
      <c r="A33" s="1"/>
      <c r="B33" s="3"/>
      <c r="C33" s="3"/>
      <c r="D33" s="93" t="s">
        <v>10</v>
      </c>
      <c r="E33" s="93"/>
      <c r="F33" s="15"/>
      <c r="G33" s="35"/>
      <c r="H33" s="35"/>
      <c r="I33" s="15"/>
      <c r="J33" s="26"/>
      <c r="K33" s="15"/>
      <c r="L33" s="26"/>
      <c r="M33" s="26"/>
      <c r="N33" s="26"/>
      <c r="O33" s="26"/>
      <c r="P33" s="15"/>
      <c r="Q33" s="11"/>
      <c r="R33" s="71"/>
      <c r="S33" s="3"/>
    </row>
    <row r="34" spans="1:19" ht="60" customHeight="1" x14ac:dyDescent="0.35">
      <c r="A34" s="1"/>
      <c r="B34" s="3"/>
      <c r="C34" s="3"/>
      <c r="D34" s="93"/>
      <c r="E34" s="93"/>
      <c r="F34" s="15"/>
      <c r="G34" s="70"/>
      <c r="H34" s="35"/>
      <c r="I34" s="27" t="s">
        <v>11</v>
      </c>
      <c r="J34" s="26"/>
      <c r="K34" s="27" t="s">
        <v>11</v>
      </c>
      <c r="L34" s="26"/>
      <c r="M34" s="26"/>
      <c r="N34" s="26"/>
      <c r="O34" s="26"/>
      <c r="P34" s="27"/>
      <c r="Q34" s="11"/>
      <c r="R34" s="71"/>
      <c r="S34" s="3"/>
    </row>
    <row r="35" spans="1:19" ht="30" customHeight="1" x14ac:dyDescent="0.35">
      <c r="A35" s="1"/>
      <c r="B35" s="3"/>
      <c r="C35" s="3"/>
      <c r="D35" s="16" t="s">
        <v>3</v>
      </c>
      <c r="E35" s="16"/>
      <c r="F35" s="16"/>
      <c r="G35" s="16"/>
      <c r="H35" s="16"/>
      <c r="I35" s="28"/>
      <c r="J35" s="16"/>
      <c r="K35" s="28"/>
      <c r="L35" s="16"/>
      <c r="M35" s="16"/>
      <c r="N35" s="16"/>
      <c r="O35" s="16"/>
      <c r="P35" s="28"/>
      <c r="Q35" s="11"/>
      <c r="R35" s="71"/>
      <c r="S35" s="3"/>
    </row>
    <row r="36" spans="1:19" ht="17.25" x14ac:dyDescent="0.35">
      <c r="A36" s="1"/>
      <c r="B36" s="3"/>
      <c r="C36" s="3"/>
      <c r="D36" s="17" t="s">
        <v>12</v>
      </c>
      <c r="E36" s="16"/>
      <c r="F36" s="16"/>
      <c r="G36" s="16"/>
      <c r="H36" s="16"/>
      <c r="I36" s="27" t="s">
        <v>34</v>
      </c>
      <c r="J36" s="16"/>
      <c r="K36" s="27" t="s">
        <v>9</v>
      </c>
      <c r="L36" s="16"/>
      <c r="M36" s="16"/>
      <c r="N36" s="16"/>
      <c r="O36" s="16"/>
      <c r="P36" s="27"/>
      <c r="Q36" s="11"/>
      <c r="R36" s="71"/>
      <c r="S36" s="3"/>
    </row>
    <row r="37" spans="1:19" ht="17.25" x14ac:dyDescent="0.35">
      <c r="A37" s="1"/>
      <c r="B37" s="3"/>
      <c r="C37" s="3"/>
      <c r="D37" s="29" t="s">
        <v>13</v>
      </c>
      <c r="E37" s="16"/>
      <c r="F37" s="16"/>
      <c r="G37" s="16"/>
      <c r="H37" s="16"/>
      <c r="I37" s="27" t="s">
        <v>35</v>
      </c>
      <c r="J37" s="16"/>
      <c r="K37" s="27" t="s">
        <v>4</v>
      </c>
      <c r="L37" s="16"/>
      <c r="M37" s="16"/>
      <c r="N37" s="16"/>
      <c r="O37" s="16"/>
      <c r="P37" s="27"/>
      <c r="Q37" s="11"/>
      <c r="R37" s="71"/>
      <c r="S37" s="3"/>
    </row>
    <row r="38" spans="1:19" ht="17.25" x14ac:dyDescent="0.35">
      <c r="A38" s="1"/>
      <c r="B38" s="3"/>
      <c r="C38" s="3"/>
      <c r="D38" s="29" t="s">
        <v>5</v>
      </c>
      <c r="E38" s="18"/>
      <c r="F38" s="18"/>
      <c r="G38" s="18"/>
      <c r="H38" s="18"/>
      <c r="I38" s="27" t="s">
        <v>6</v>
      </c>
      <c r="J38" s="18"/>
      <c r="K38" s="27" t="s">
        <v>6</v>
      </c>
      <c r="L38" s="18"/>
      <c r="M38" s="18"/>
      <c r="N38" s="18"/>
      <c r="O38" s="18"/>
      <c r="P38"/>
      <c r="Q38" s="11"/>
      <c r="R38" s="71"/>
      <c r="S38" s="3"/>
    </row>
    <row r="39" spans="1:19" ht="17.25" x14ac:dyDescent="0.35">
      <c r="A39" s="1"/>
      <c r="B39" s="3"/>
      <c r="C39" s="3"/>
      <c r="D39" s="29"/>
      <c r="E39" s="18"/>
      <c r="F39" s="18"/>
      <c r="G39" s="18"/>
      <c r="H39" s="18"/>
      <c r="I39" s="18"/>
      <c r="J39" s="18"/>
      <c r="K39" s="2"/>
      <c r="L39" s="18"/>
      <c r="M39" s="18"/>
      <c r="N39" s="18"/>
      <c r="O39" s="25" t="s">
        <v>36</v>
      </c>
      <c r="P39" s="15"/>
      <c r="Q39" s="11"/>
      <c r="R39" s="71"/>
      <c r="S39" s="3"/>
    </row>
    <row r="40" spans="1:19" ht="16.5" customHeight="1" x14ac:dyDescent="0.35">
      <c r="A40" s="1"/>
      <c r="B40" s="3"/>
      <c r="C40" s="3"/>
      <c r="D40" s="2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30"/>
      <c r="Q40" s="11"/>
      <c r="R40" s="71"/>
      <c r="S40" s="3"/>
    </row>
    <row r="41" spans="1:19" x14ac:dyDescent="0.3">
      <c r="A41" s="1"/>
      <c r="B41" s="1"/>
      <c r="C41" s="1"/>
      <c r="D41" s="84"/>
      <c r="E41" s="1"/>
      <c r="F41" s="85"/>
      <c r="G41" s="85"/>
      <c r="H41" s="86"/>
      <c r="I41" s="84"/>
      <c r="J41" s="1"/>
      <c r="K41" s="87"/>
      <c r="L41" s="87"/>
      <c r="M41" s="1"/>
      <c r="N41" s="87"/>
      <c r="O41" s="1"/>
      <c r="P41" s="88"/>
      <c r="Q41" s="1"/>
      <c r="R41" s="83"/>
      <c r="S41" s="1"/>
    </row>
    <row r="42" spans="1:19" x14ac:dyDescent="0.3">
      <c r="A42" s="1"/>
      <c r="B42" s="1"/>
      <c r="C42" s="1"/>
      <c r="D42" s="1"/>
      <c r="E42" s="1"/>
      <c r="F42" s="85"/>
      <c r="G42" s="85"/>
      <c r="H42" s="86"/>
      <c r="I42" s="84"/>
      <c r="J42" s="1"/>
      <c r="K42" s="87"/>
      <c r="L42" s="87"/>
      <c r="M42" s="1"/>
      <c r="N42" s="87"/>
      <c r="O42" s="1"/>
      <c r="P42" s="1"/>
      <c r="Q42" s="1"/>
      <c r="R42" s="83"/>
      <c r="S42" s="1"/>
    </row>
    <row r="43" spans="1:19" x14ac:dyDescent="0.3">
      <c r="A43" s="1"/>
      <c r="B43" s="1"/>
      <c r="C43" s="1"/>
      <c r="D43" s="84"/>
      <c r="E43" s="1"/>
      <c r="F43" s="85"/>
      <c r="G43" s="85"/>
      <c r="H43" s="86"/>
      <c r="I43" s="84"/>
      <c r="J43" s="1"/>
      <c r="K43" s="87"/>
      <c r="L43" s="87"/>
      <c r="M43" s="1"/>
      <c r="N43" s="87"/>
      <c r="O43" s="1"/>
      <c r="P43" s="88"/>
      <c r="Q43" s="1"/>
      <c r="R43" s="83"/>
      <c r="S43" s="1"/>
    </row>
    <row r="44" spans="1:19" x14ac:dyDescent="0.3">
      <c r="A44" s="1"/>
      <c r="B44" s="1"/>
      <c r="C44" s="1"/>
      <c r="D44" s="1"/>
      <c r="E44" s="1"/>
      <c r="F44" s="85"/>
      <c r="G44" s="85"/>
      <c r="H44" s="86"/>
      <c r="I44" s="84"/>
      <c r="J44" s="1"/>
      <c r="K44" s="87"/>
      <c r="L44" s="87"/>
      <c r="M44" s="1"/>
      <c r="N44" s="87"/>
      <c r="O44" s="1"/>
      <c r="P44" s="1"/>
      <c r="Q44" s="1"/>
      <c r="R44" s="83"/>
      <c r="S44" s="1"/>
    </row>
    <row r="45" spans="1:19" x14ac:dyDescent="0.3">
      <c r="A45" s="1"/>
      <c r="B45" s="1"/>
      <c r="C45" s="1"/>
      <c r="D45" s="84"/>
      <c r="E45" s="1"/>
      <c r="F45" s="85"/>
      <c r="G45" s="85"/>
      <c r="H45" s="86"/>
      <c r="I45" s="84"/>
      <c r="J45" s="1"/>
      <c r="K45" s="87"/>
      <c r="L45" s="87"/>
      <c r="M45" s="1"/>
      <c r="N45" s="87"/>
      <c r="O45" s="1"/>
      <c r="P45" s="88"/>
      <c r="Q45" s="1"/>
      <c r="R45" s="83"/>
      <c r="S45" s="1"/>
    </row>
    <row r="46" spans="1:19" x14ac:dyDescent="0.3">
      <c r="A46" s="1"/>
      <c r="B46" s="1"/>
      <c r="C46" s="1"/>
      <c r="D46" s="1"/>
      <c r="E46" s="1"/>
      <c r="F46" s="85"/>
      <c r="G46" s="85"/>
      <c r="H46" s="86"/>
      <c r="I46" s="84"/>
      <c r="J46" s="1"/>
      <c r="K46" s="87"/>
      <c r="L46" s="87"/>
      <c r="M46" s="1"/>
      <c r="N46" s="87"/>
      <c r="O46" s="1"/>
      <c r="P46" s="1"/>
      <c r="Q46" s="1"/>
      <c r="R46" s="83"/>
      <c r="S46" s="1"/>
    </row>
    <row r="47" spans="1:19" x14ac:dyDescent="0.3">
      <c r="A47" s="1"/>
      <c r="B47" s="1"/>
      <c r="C47" s="1"/>
      <c r="D47" s="84"/>
      <c r="E47" s="1"/>
      <c r="F47" s="85"/>
      <c r="G47" s="85"/>
      <c r="H47" s="86"/>
      <c r="I47" s="84"/>
      <c r="J47" s="1"/>
      <c r="K47" s="87"/>
      <c r="L47" s="87"/>
      <c r="M47" s="1"/>
      <c r="N47" s="87"/>
      <c r="O47" s="1"/>
      <c r="P47" s="88"/>
      <c r="Q47" s="1"/>
      <c r="R47" s="83"/>
      <c r="S47" s="1"/>
    </row>
    <row r="48" spans="1:19" x14ac:dyDescent="0.3">
      <c r="A48" s="1"/>
      <c r="B48" s="1"/>
      <c r="C48" s="1"/>
      <c r="D48" s="1"/>
      <c r="E48" s="1"/>
      <c r="F48" s="85"/>
      <c r="G48" s="85"/>
      <c r="H48" s="86"/>
      <c r="I48" s="84"/>
      <c r="J48" s="1"/>
      <c r="K48" s="87"/>
      <c r="L48" s="87"/>
      <c r="M48" s="1"/>
      <c r="N48" s="87"/>
      <c r="O48" s="1"/>
      <c r="P48" s="1"/>
      <c r="Q48" s="1"/>
      <c r="R48" s="83"/>
      <c r="S48" s="1"/>
    </row>
    <row r="49" spans="1:19" x14ac:dyDescent="0.3">
      <c r="A49" s="1"/>
      <c r="B49" s="1"/>
      <c r="C49" s="1"/>
      <c r="D49" s="1"/>
      <c r="E49" s="1"/>
      <c r="F49" s="87"/>
      <c r="G49" s="87"/>
      <c r="H49" s="87"/>
      <c r="I49" s="87"/>
      <c r="J49" s="1"/>
      <c r="K49" s="1"/>
      <c r="L49" s="87"/>
      <c r="M49" s="87"/>
      <c r="N49" s="87"/>
      <c r="O49" s="1"/>
      <c r="P49" s="87"/>
      <c r="Q49" s="1"/>
      <c r="R49" s="87"/>
      <c r="S49" s="1"/>
    </row>
    <row r="50" spans="1:19" x14ac:dyDescent="0.3">
      <c r="A50" s="1"/>
      <c r="B50" s="1"/>
      <c r="C50" s="1"/>
      <c r="D50" s="1"/>
      <c r="E50" s="1"/>
      <c r="F50" s="87"/>
      <c r="G50" s="87"/>
      <c r="H50" s="87"/>
      <c r="I50" s="87"/>
      <c r="J50" s="1"/>
      <c r="K50" s="1"/>
      <c r="L50" s="87"/>
      <c r="M50" s="87"/>
      <c r="N50" s="87"/>
      <c r="O50" s="1"/>
      <c r="P50" s="87"/>
      <c r="Q50" s="1"/>
      <c r="R50" s="87"/>
      <c r="S50" s="1"/>
    </row>
    <row r="51" spans="1:19" ht="9.1999999999999993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399.95" customHeight="1" x14ac:dyDescent="0.3"/>
  </sheetData>
  <sheetProtection password="8E71" sheet="1" objects="1" scenarios="1"/>
  <mergeCells count="3">
    <mergeCell ref="F12:H12"/>
    <mergeCell ref="C5:O5"/>
    <mergeCell ref="D33:E34"/>
  </mergeCells>
  <phoneticPr fontId="0" type="noConversion"/>
  <dataValidations count="2">
    <dataValidation allowBlank="1" showInputMessage="1" sqref="D41:Q65536 A4:B65536 A1:XFD3 R31:IV65536 P4:IV30 C31:C65536 C9:O30"/>
    <dataValidation allowBlank="1" sqref="Q31:Q40 E31:J32 K31 K40 L35:O40 D31 L31:P32 K35 D37:D40 P35 D35 E35:H40 J35:J40 I39:I40 I35 D6:O8 C4:C8 D4:O4"/>
  </dataValidations>
  <hyperlinks>
    <hyperlink ref="K37" r:id="rId1" display="mailto:cs@megazyme.com"/>
    <hyperlink ref="K38" r:id="rId2" display="mailto:info@megazyme.com"/>
    <hyperlink ref="K34" r:id="rId3" display="http://www.megazyme.com/"/>
    <hyperlink ref="K36" r:id="rId4" display="mailto:barry@megazyme.com"/>
    <hyperlink ref="I38" r:id="rId5" display="mailto:info@megazyme.com"/>
    <hyperlink ref="I34" r:id="rId6"/>
    <hyperlink ref="I37" r:id="rId7"/>
    <hyperlink ref="I36" r:id="rId8"/>
  </hyperlinks>
  <pageMargins left="0.59055118110236227" right="0.59055118110236227" top="0.59055118110236227" bottom="0.98425196850393704" header="0.51181102362204722" footer="0.51181102362204722"/>
  <pageSetup paperSize="9" scale="73" orientation="portrait" horizontalDpi="360" verticalDpi="360" r:id="rId9"/>
  <headerFooter alignWithMargins="0">
    <oddFooter>&amp;LPrinted on &amp;D, Page &amp;P of &amp;N</oddFooter>
  </headerFooter>
  <rowBreaks count="1" manualBreakCount="1">
    <brk id="21" min="1" max="18" man="1"/>
  </rowBreaks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zoomScaleNormal="82" workbookViewId="0">
      <selection activeCell="T4" sqref="T4"/>
    </sheetView>
  </sheetViews>
  <sheetFormatPr defaultColWidth="12.28515625" defaultRowHeight="15" x14ac:dyDescent="0.3"/>
  <cols>
    <col min="1" max="1" width="1.7109375" style="36" customWidth="1"/>
    <col min="2" max="2" width="0.7109375" style="36" customWidth="1"/>
    <col min="3" max="3" width="3.140625" style="36" customWidth="1"/>
    <col min="4" max="4" width="17.140625" style="36" customWidth="1"/>
    <col min="5" max="5" width="15.28515625" style="36" customWidth="1"/>
    <col min="6" max="9" width="9.42578125" style="36" customWidth="1"/>
    <col min="10" max="10" width="0.85546875" style="36" customWidth="1"/>
    <col min="11" max="11" width="10.42578125" style="36" hidden="1" customWidth="1"/>
    <col min="12" max="12" width="11.85546875" style="36" customWidth="1"/>
    <col min="13" max="13" width="10.42578125" style="36" hidden="1" customWidth="1"/>
    <col min="14" max="14" width="10.85546875" style="36" customWidth="1"/>
    <col min="15" max="15" width="0.85546875" style="36" customWidth="1"/>
    <col min="16" max="16" width="10.85546875" style="36" customWidth="1"/>
    <col min="17" max="17" width="9.85546875" style="36" hidden="1" customWidth="1"/>
    <col min="18" max="18" width="10.85546875" style="36" customWidth="1"/>
    <col min="19" max="19" width="0.85546875" style="36" customWidth="1"/>
    <col min="20" max="20" width="200.7109375" style="36" customWidth="1"/>
    <col min="21" max="16384" width="12.28515625" style="36"/>
  </cols>
  <sheetData>
    <row r="1" spans="1:19" ht="7.7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9" ht="99.9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3">
      <c r="A4" s="1"/>
      <c r="B4" s="3"/>
      <c r="C4" s="3"/>
      <c r="D4" s="3"/>
      <c r="E4" s="21" t="s">
        <v>14</v>
      </c>
      <c r="F4" s="89"/>
      <c r="G4" s="90"/>
      <c r="H4" s="91"/>
      <c r="I4" s="3"/>
      <c r="J4" s="3"/>
      <c r="K4" s="3"/>
      <c r="L4" s="37"/>
      <c r="M4" s="37"/>
      <c r="N4" s="37"/>
      <c r="O4" s="3"/>
      <c r="P4" s="37"/>
      <c r="Q4" s="3"/>
      <c r="R4" s="3"/>
      <c r="S4" s="3"/>
    </row>
    <row r="5" spans="1:19" ht="15.2" customHeight="1" x14ac:dyDescent="0.3">
      <c r="A5" s="1"/>
      <c r="B5" s="3"/>
      <c r="C5" s="3"/>
      <c r="D5" s="3"/>
      <c r="E5" s="3"/>
      <c r="F5" s="3"/>
      <c r="G5" s="3"/>
      <c r="H5" s="3"/>
      <c r="I5" s="3"/>
      <c r="J5" s="2"/>
      <c r="K5" s="42"/>
      <c r="L5" s="3"/>
      <c r="M5" s="3"/>
      <c r="N5" s="3"/>
      <c r="O5" s="3"/>
      <c r="P5" s="3"/>
      <c r="Q5" s="3"/>
      <c r="R5" s="6"/>
      <c r="S5" s="3"/>
    </row>
    <row r="6" spans="1:19" x14ac:dyDescent="0.3">
      <c r="A6" s="1"/>
      <c r="B6" s="3"/>
      <c r="C6" s="3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">
      <c r="A7" s="1"/>
      <c r="B7" s="3"/>
      <c r="C7" s="3"/>
      <c r="D7" s="3"/>
      <c r="E7" s="44" t="s">
        <v>23</v>
      </c>
      <c r="F7" s="21" t="s">
        <v>15</v>
      </c>
      <c r="G7" s="3"/>
      <c r="H7" s="3"/>
      <c r="I7" s="3"/>
      <c r="J7" s="3"/>
      <c r="K7" s="3"/>
      <c r="L7" s="21" t="s">
        <v>1</v>
      </c>
      <c r="M7" s="3"/>
      <c r="N7" s="22"/>
      <c r="O7" s="3"/>
      <c r="P7" s="3"/>
      <c r="Q7" s="3"/>
      <c r="R7" s="3"/>
      <c r="S7" s="3"/>
    </row>
    <row r="8" spans="1:19" s="51" customFormat="1" ht="63" x14ac:dyDescent="0.3">
      <c r="A8" s="45"/>
      <c r="B8" s="46"/>
      <c r="C8" s="47"/>
      <c r="D8" s="4" t="s">
        <v>0</v>
      </c>
      <c r="E8" s="4"/>
      <c r="F8" s="23" t="s">
        <v>31</v>
      </c>
      <c r="G8" s="23" t="s">
        <v>32</v>
      </c>
      <c r="H8" s="5" t="s">
        <v>16</v>
      </c>
      <c r="I8" s="5" t="s">
        <v>17</v>
      </c>
      <c r="J8" s="48"/>
      <c r="K8" s="74" t="s">
        <v>20</v>
      </c>
      <c r="L8" s="5" t="s">
        <v>24</v>
      </c>
      <c r="M8" s="49" t="s">
        <v>21</v>
      </c>
      <c r="N8" s="5" t="s">
        <v>25</v>
      </c>
      <c r="O8" s="48"/>
      <c r="P8" s="5" t="s">
        <v>2</v>
      </c>
      <c r="Q8" s="49" t="s">
        <v>22</v>
      </c>
      <c r="R8" s="5" t="s">
        <v>26</v>
      </c>
      <c r="S8" s="50"/>
    </row>
    <row r="9" spans="1:19" x14ac:dyDescent="0.3">
      <c r="A9" s="1"/>
      <c r="B9" s="3"/>
      <c r="C9" s="52">
        <v>1</v>
      </c>
      <c r="D9" s="31"/>
      <c r="E9" s="43" t="s">
        <v>29</v>
      </c>
      <c r="F9" s="32"/>
      <c r="G9" s="32"/>
      <c r="H9" s="33">
        <v>1</v>
      </c>
      <c r="I9" s="31">
        <v>1</v>
      </c>
      <c r="J9" s="53"/>
      <c r="K9" s="54">
        <f>(G9-F9)-(G10-F10)</f>
        <v>0</v>
      </c>
      <c r="L9" s="55" t="str">
        <f>IF(OR(ISBLANK(F9),ISBLANK(G9),ISBLANK(F10),ISBLANK(G10)),"",Change_absorbance)</f>
        <v/>
      </c>
      <c r="M9" s="54">
        <f>0.242*K9*Dilution/Sample_volume</f>
        <v>0</v>
      </c>
      <c r="N9" s="55" t="str">
        <f>IF(OR(ISBLANK(F9),ISBLANK(G9),ISBLANK(F10),ISBLANK(G10)),"",Concentration_gL)</f>
        <v/>
      </c>
      <c r="O9" s="53"/>
      <c r="P9" s="32"/>
      <c r="Q9" s="54" t="e">
        <f>Concentration_gL*100/Sample_con_gL</f>
        <v>#DIV/0!</v>
      </c>
      <c r="R9" s="55" t="str">
        <f>IF(ISERROR(Concentration_gg),"",Concentration_gg)</f>
        <v/>
      </c>
      <c r="S9" s="3"/>
    </row>
    <row r="10" spans="1:19" x14ac:dyDescent="0.3">
      <c r="A10" s="1"/>
      <c r="B10" s="3"/>
      <c r="C10" s="58"/>
      <c r="D10" s="53"/>
      <c r="E10" s="59" t="s">
        <v>30</v>
      </c>
      <c r="F10" s="39"/>
      <c r="G10" s="39"/>
      <c r="H10" s="40">
        <v>1</v>
      </c>
      <c r="I10" s="41">
        <v>1</v>
      </c>
      <c r="J10" s="53"/>
      <c r="K10" s="60"/>
      <c r="L10" s="61"/>
      <c r="M10" s="60"/>
      <c r="N10" s="61"/>
      <c r="O10" s="53"/>
      <c r="P10" s="61"/>
      <c r="Q10" s="60"/>
      <c r="R10" s="61"/>
      <c r="S10" s="3"/>
    </row>
    <row r="11" spans="1:19" x14ac:dyDescent="0.3">
      <c r="A11" s="1"/>
      <c r="B11" s="3"/>
      <c r="C11" s="52">
        <v>2</v>
      </c>
      <c r="D11" s="31"/>
      <c r="E11" s="43" t="s">
        <v>29</v>
      </c>
      <c r="F11" s="32"/>
      <c r="G11" s="32"/>
      <c r="H11" s="33">
        <v>1</v>
      </c>
      <c r="I11" s="31">
        <v>1</v>
      </c>
      <c r="J11" s="53"/>
      <c r="K11" s="54">
        <f>(G11-F11)-(G12-F12)</f>
        <v>0</v>
      </c>
      <c r="L11" s="55" t="str">
        <f>IF(OR(ISBLANK(F11),ISBLANK(G11),ISBLANK(F12),ISBLANK(G12)),"",Change_absorbance)</f>
        <v/>
      </c>
      <c r="M11" s="54">
        <f>0.242*K11*Dilution/Sample_volume</f>
        <v>0</v>
      </c>
      <c r="N11" s="55" t="str">
        <f>IF(OR(ISBLANK(F11),ISBLANK(G11),ISBLANK(F12),ISBLANK(G12)),"",Concentration_gL)</f>
        <v/>
      </c>
      <c r="O11" s="53"/>
      <c r="P11" s="32"/>
      <c r="Q11" s="54" t="e">
        <f>Concentration_gL*100/Sample_con_gL</f>
        <v>#DIV/0!</v>
      </c>
      <c r="R11" s="55" t="str">
        <f>IF(ISERROR(Concentration_gg),"",Concentration_gg)</f>
        <v/>
      </c>
      <c r="S11" s="3"/>
    </row>
    <row r="12" spans="1:19" x14ac:dyDescent="0.3">
      <c r="A12" s="1"/>
      <c r="B12" s="3"/>
      <c r="C12" s="58"/>
      <c r="D12" s="53"/>
      <c r="E12" s="59" t="s">
        <v>30</v>
      </c>
      <c r="F12" s="39"/>
      <c r="G12" s="39"/>
      <c r="H12" s="40">
        <v>1</v>
      </c>
      <c r="I12" s="41">
        <v>1</v>
      </c>
      <c r="J12" s="53"/>
      <c r="K12" s="60"/>
      <c r="L12" s="61"/>
      <c r="M12" s="60"/>
      <c r="N12" s="61"/>
      <c r="O12" s="53"/>
      <c r="P12" s="61"/>
      <c r="Q12" s="60"/>
      <c r="R12" s="61"/>
      <c r="S12" s="3"/>
    </row>
    <row r="13" spans="1:19" x14ac:dyDescent="0.3">
      <c r="A13" s="1"/>
      <c r="B13" s="3"/>
      <c r="C13" s="52">
        <v>3</v>
      </c>
      <c r="D13" s="31"/>
      <c r="E13" s="43" t="s">
        <v>29</v>
      </c>
      <c r="F13" s="32"/>
      <c r="G13" s="32"/>
      <c r="H13" s="33">
        <v>1</v>
      </c>
      <c r="I13" s="31">
        <v>1</v>
      </c>
      <c r="J13" s="53"/>
      <c r="K13" s="54">
        <f>(G13-F13)-(G14-F14)</f>
        <v>0</v>
      </c>
      <c r="L13" s="55" t="str">
        <f>IF(OR(ISBLANK(F13),ISBLANK(G13),ISBLANK(F14),ISBLANK(G14)),"",Change_absorbance)</f>
        <v/>
      </c>
      <c r="M13" s="54">
        <f>0.242*K13*Dilution/Sample_volume</f>
        <v>0</v>
      </c>
      <c r="N13" s="55" t="str">
        <f>IF(OR(ISBLANK(F13),ISBLANK(G13),ISBLANK(F14),ISBLANK(G14)),"",Concentration_gL)</f>
        <v/>
      </c>
      <c r="O13" s="53"/>
      <c r="P13" s="32"/>
      <c r="Q13" s="54" t="e">
        <f>Concentration_gL*100/Sample_con_gL</f>
        <v>#DIV/0!</v>
      </c>
      <c r="R13" s="55" t="str">
        <f>IF(ISERROR(Concentration_gg),"",Concentration_gg)</f>
        <v/>
      </c>
      <c r="S13" s="3"/>
    </row>
    <row r="14" spans="1:19" x14ac:dyDescent="0.3">
      <c r="A14" s="1"/>
      <c r="B14" s="3"/>
      <c r="C14" s="58"/>
      <c r="D14" s="53"/>
      <c r="E14" s="59" t="s">
        <v>30</v>
      </c>
      <c r="F14" s="39"/>
      <c r="G14" s="39"/>
      <c r="H14" s="40">
        <v>1</v>
      </c>
      <c r="I14" s="41">
        <v>1</v>
      </c>
      <c r="J14" s="53"/>
      <c r="K14" s="60"/>
      <c r="L14" s="61"/>
      <c r="M14" s="60"/>
      <c r="N14" s="61"/>
      <c r="O14" s="53"/>
      <c r="P14" s="61"/>
      <c r="Q14" s="60"/>
      <c r="R14" s="61"/>
      <c r="S14" s="3"/>
    </row>
    <row r="15" spans="1:19" x14ac:dyDescent="0.3">
      <c r="A15" s="1"/>
      <c r="B15" s="3"/>
      <c r="C15" s="52">
        <v>4</v>
      </c>
      <c r="D15" s="31"/>
      <c r="E15" s="43" t="s">
        <v>29</v>
      </c>
      <c r="F15" s="32"/>
      <c r="G15" s="32"/>
      <c r="H15" s="33">
        <v>1</v>
      </c>
      <c r="I15" s="31">
        <v>1</v>
      </c>
      <c r="J15" s="53"/>
      <c r="K15" s="54">
        <f>(G15-F15)-(G16-F16)</f>
        <v>0</v>
      </c>
      <c r="L15" s="55" t="str">
        <f>IF(OR(ISBLANK(F15),ISBLANK(G15),ISBLANK(F16),ISBLANK(G16)),"",Change_absorbance)</f>
        <v/>
      </c>
      <c r="M15" s="54">
        <f>0.242*K15*Dilution/Sample_volume</f>
        <v>0</v>
      </c>
      <c r="N15" s="55" t="str">
        <f>IF(OR(ISBLANK(F15),ISBLANK(G15),ISBLANK(F16),ISBLANK(G16)),"",Concentration_gL)</f>
        <v/>
      </c>
      <c r="O15" s="53"/>
      <c r="P15" s="32"/>
      <c r="Q15" s="54" t="e">
        <f>Concentration_gL*100/Sample_con_gL</f>
        <v>#DIV/0!</v>
      </c>
      <c r="R15" s="55" t="str">
        <f>IF(ISERROR(Concentration_gg),"",Concentration_gg)</f>
        <v/>
      </c>
      <c r="S15" s="3"/>
    </row>
    <row r="16" spans="1:19" x14ac:dyDescent="0.3">
      <c r="A16" s="1"/>
      <c r="B16" s="3"/>
      <c r="C16" s="58"/>
      <c r="D16" s="53"/>
      <c r="E16" s="59" t="s">
        <v>30</v>
      </c>
      <c r="F16" s="39"/>
      <c r="G16" s="39"/>
      <c r="H16" s="40">
        <v>1</v>
      </c>
      <c r="I16" s="41">
        <v>1</v>
      </c>
      <c r="J16" s="53"/>
      <c r="K16" s="60"/>
      <c r="L16" s="61"/>
      <c r="M16" s="60"/>
      <c r="N16" s="61"/>
      <c r="O16" s="53"/>
      <c r="P16" s="61"/>
      <c r="Q16" s="60"/>
      <c r="R16" s="61"/>
      <c r="S16" s="3"/>
    </row>
    <row r="17" spans="1:19" x14ac:dyDescent="0.3">
      <c r="A17" s="1"/>
      <c r="B17" s="3"/>
      <c r="C17" s="52">
        <v>5</v>
      </c>
      <c r="D17" s="31"/>
      <c r="E17" s="43" t="s">
        <v>29</v>
      </c>
      <c r="F17" s="32"/>
      <c r="G17" s="32"/>
      <c r="H17" s="33">
        <v>1</v>
      </c>
      <c r="I17" s="31">
        <v>1</v>
      </c>
      <c r="J17" s="53"/>
      <c r="K17" s="54">
        <f>(G17-F17)-(G18-F18)</f>
        <v>0</v>
      </c>
      <c r="L17" s="55" t="str">
        <f>IF(OR(ISBLANK(F17),ISBLANK(G17),ISBLANK(F18),ISBLANK(G18)),"",Change_absorbance)</f>
        <v/>
      </c>
      <c r="M17" s="54">
        <f>0.242*K17*Dilution/Sample_volume</f>
        <v>0</v>
      </c>
      <c r="N17" s="55" t="str">
        <f>IF(OR(ISBLANK(F17),ISBLANK(G17),ISBLANK(F18),ISBLANK(G18)),"",Concentration_gL)</f>
        <v/>
      </c>
      <c r="O17" s="53"/>
      <c r="P17" s="32"/>
      <c r="Q17" s="54" t="e">
        <f>Concentration_gL*100/Sample_con_gL</f>
        <v>#DIV/0!</v>
      </c>
      <c r="R17" s="55" t="str">
        <f>IF(ISERROR(Concentration_gg),"",Concentration_gg)</f>
        <v/>
      </c>
      <c r="S17" s="3"/>
    </row>
    <row r="18" spans="1:19" x14ac:dyDescent="0.3">
      <c r="A18" s="1"/>
      <c r="B18" s="3"/>
      <c r="C18" s="58"/>
      <c r="D18" s="53"/>
      <c r="E18" s="59" t="s">
        <v>30</v>
      </c>
      <c r="F18" s="39"/>
      <c r="G18" s="39"/>
      <c r="H18" s="40">
        <v>1</v>
      </c>
      <c r="I18" s="41">
        <v>1</v>
      </c>
      <c r="J18" s="53"/>
      <c r="K18" s="60"/>
      <c r="L18" s="61"/>
      <c r="M18" s="60"/>
      <c r="N18" s="61"/>
      <c r="O18" s="53"/>
      <c r="P18" s="61"/>
      <c r="Q18" s="60"/>
      <c r="R18" s="61"/>
      <c r="S18" s="3"/>
    </row>
    <row r="19" spans="1:19" x14ac:dyDescent="0.3">
      <c r="A19" s="1"/>
      <c r="B19" s="3"/>
      <c r="C19" s="52">
        <v>6</v>
      </c>
      <c r="D19" s="31"/>
      <c r="E19" s="43" t="s">
        <v>29</v>
      </c>
      <c r="F19" s="32"/>
      <c r="G19" s="32"/>
      <c r="H19" s="33">
        <v>1</v>
      </c>
      <c r="I19" s="31">
        <v>1</v>
      </c>
      <c r="J19" s="53"/>
      <c r="K19" s="54">
        <f>(G19-F19)-(G20-F20)</f>
        <v>0</v>
      </c>
      <c r="L19" s="55" t="str">
        <f>IF(OR(ISBLANK(F19),ISBLANK(G19),ISBLANK(F20),ISBLANK(G20)),"",Change_absorbance)</f>
        <v/>
      </c>
      <c r="M19" s="54">
        <f>0.242*K19*Dilution/Sample_volume</f>
        <v>0</v>
      </c>
      <c r="N19" s="55" t="str">
        <f>IF(OR(ISBLANK(F19),ISBLANK(G19),ISBLANK(F20),ISBLANK(G20)),"",Concentration_gL)</f>
        <v/>
      </c>
      <c r="O19" s="53"/>
      <c r="P19" s="32"/>
      <c r="Q19" s="54" t="e">
        <f>Concentration_gL*100/Sample_con_gL</f>
        <v>#DIV/0!</v>
      </c>
      <c r="R19" s="55" t="str">
        <f>IF(ISERROR(Concentration_gg),"",Concentration_gg)</f>
        <v/>
      </c>
      <c r="S19" s="3"/>
    </row>
    <row r="20" spans="1:19" x14ac:dyDescent="0.3">
      <c r="A20" s="1"/>
      <c r="B20" s="3"/>
      <c r="C20" s="58"/>
      <c r="D20" s="53"/>
      <c r="E20" s="59" t="s">
        <v>30</v>
      </c>
      <c r="F20" s="39"/>
      <c r="G20" s="39"/>
      <c r="H20" s="40">
        <v>1</v>
      </c>
      <c r="I20" s="41">
        <v>1</v>
      </c>
      <c r="J20" s="53"/>
      <c r="K20" s="60"/>
      <c r="L20" s="61"/>
      <c r="M20" s="60"/>
      <c r="N20" s="61"/>
      <c r="O20" s="53"/>
      <c r="P20" s="61"/>
      <c r="Q20" s="60"/>
      <c r="R20" s="61"/>
      <c r="S20" s="3"/>
    </row>
    <row r="21" spans="1:19" x14ac:dyDescent="0.3">
      <c r="A21" s="1"/>
      <c r="B21" s="3"/>
      <c r="C21" s="52">
        <v>7</v>
      </c>
      <c r="D21" s="31"/>
      <c r="E21" s="43" t="s">
        <v>29</v>
      </c>
      <c r="F21" s="32"/>
      <c r="G21" s="32"/>
      <c r="H21" s="33">
        <v>1</v>
      </c>
      <c r="I21" s="31">
        <v>1</v>
      </c>
      <c r="J21" s="53"/>
      <c r="K21" s="54">
        <f>(G21-F21)-(G22-F22)</f>
        <v>0</v>
      </c>
      <c r="L21" s="55" t="str">
        <f>IF(OR(ISBLANK(F21),ISBLANK(G21),ISBLANK(F22),ISBLANK(G22)),"",Change_absorbance)</f>
        <v/>
      </c>
      <c r="M21" s="54">
        <f>0.242*K21*Dilution/Sample_volume</f>
        <v>0</v>
      </c>
      <c r="N21" s="55" t="str">
        <f>IF(OR(ISBLANK(F21),ISBLANK(G21),ISBLANK(F22),ISBLANK(G22)),"",Concentration_gL)</f>
        <v/>
      </c>
      <c r="O21" s="53"/>
      <c r="P21" s="32"/>
      <c r="Q21" s="54" t="e">
        <f>Concentration_gL*100/Sample_con_gL</f>
        <v>#DIV/0!</v>
      </c>
      <c r="R21" s="55" t="str">
        <f>IF(ISERROR(Concentration_gg),"",Concentration_gg)</f>
        <v/>
      </c>
      <c r="S21" s="3"/>
    </row>
    <row r="22" spans="1:19" x14ac:dyDescent="0.3">
      <c r="A22" s="1"/>
      <c r="B22" s="3"/>
      <c r="C22" s="58"/>
      <c r="D22" s="53"/>
      <c r="E22" s="59" t="s">
        <v>30</v>
      </c>
      <c r="F22" s="39"/>
      <c r="G22" s="39"/>
      <c r="H22" s="40">
        <v>1</v>
      </c>
      <c r="I22" s="41">
        <v>1</v>
      </c>
      <c r="J22" s="53"/>
      <c r="K22" s="60"/>
      <c r="L22" s="61"/>
      <c r="M22" s="60"/>
      <c r="N22" s="61"/>
      <c r="O22" s="53"/>
      <c r="P22" s="61"/>
      <c r="Q22" s="60"/>
      <c r="R22" s="61"/>
      <c r="S22" s="3"/>
    </row>
    <row r="23" spans="1:19" x14ac:dyDescent="0.3">
      <c r="A23" s="1"/>
      <c r="B23" s="3"/>
      <c r="C23" s="52">
        <v>8</v>
      </c>
      <c r="D23" s="31"/>
      <c r="E23" s="43" t="s">
        <v>29</v>
      </c>
      <c r="F23" s="32"/>
      <c r="G23" s="32"/>
      <c r="H23" s="33">
        <v>1</v>
      </c>
      <c r="I23" s="31">
        <v>1</v>
      </c>
      <c r="J23" s="53"/>
      <c r="K23" s="54">
        <f>(G23-F23)-(G24-F24)</f>
        <v>0</v>
      </c>
      <c r="L23" s="55" t="str">
        <f>IF(OR(ISBLANK(F23),ISBLANK(G23),ISBLANK(F24),ISBLANK(G24)),"",Change_absorbance)</f>
        <v/>
      </c>
      <c r="M23" s="54">
        <f>0.242*K23*Dilution/Sample_volume</f>
        <v>0</v>
      </c>
      <c r="N23" s="55" t="str">
        <f>IF(OR(ISBLANK(F23),ISBLANK(G23),ISBLANK(F24),ISBLANK(G24)),"",Concentration_gL)</f>
        <v/>
      </c>
      <c r="O23" s="53"/>
      <c r="P23" s="32"/>
      <c r="Q23" s="54" t="e">
        <f>Concentration_gL*100/Sample_con_gL</f>
        <v>#DIV/0!</v>
      </c>
      <c r="R23" s="55" t="str">
        <f>IF(ISERROR(Concentration_gg),"",Concentration_gg)</f>
        <v/>
      </c>
      <c r="S23" s="3"/>
    </row>
    <row r="24" spans="1:19" x14ac:dyDescent="0.3">
      <c r="A24" s="1"/>
      <c r="B24" s="3"/>
      <c r="C24" s="58"/>
      <c r="D24" s="53"/>
      <c r="E24" s="59" t="s">
        <v>30</v>
      </c>
      <c r="F24" s="39"/>
      <c r="G24" s="39"/>
      <c r="H24" s="40">
        <v>1</v>
      </c>
      <c r="I24" s="41">
        <v>1</v>
      </c>
      <c r="J24" s="53"/>
      <c r="K24" s="60"/>
      <c r="L24" s="61"/>
      <c r="M24" s="60"/>
      <c r="N24" s="61"/>
      <c r="O24" s="53"/>
      <c r="P24" s="61"/>
      <c r="Q24" s="60"/>
      <c r="R24" s="61"/>
      <c r="S24" s="3"/>
    </row>
    <row r="25" spans="1:19" x14ac:dyDescent="0.3">
      <c r="A25" s="1"/>
      <c r="B25" s="3"/>
      <c r="C25" s="52">
        <v>9</v>
      </c>
      <c r="D25" s="31"/>
      <c r="E25" s="43" t="s">
        <v>29</v>
      </c>
      <c r="F25" s="32"/>
      <c r="G25" s="32"/>
      <c r="H25" s="33">
        <v>1</v>
      </c>
      <c r="I25" s="31">
        <v>1</v>
      </c>
      <c r="J25" s="53"/>
      <c r="K25" s="54">
        <f>(G25-F25)-(G26-F26)</f>
        <v>0</v>
      </c>
      <c r="L25" s="55" t="str">
        <f>IF(OR(ISBLANK(F25),ISBLANK(G25),ISBLANK(F26),ISBLANK(G26)),"",Change_absorbance)</f>
        <v/>
      </c>
      <c r="M25" s="54">
        <f>0.242*K25*Dilution/Sample_volume</f>
        <v>0</v>
      </c>
      <c r="N25" s="55" t="str">
        <f>IF(OR(ISBLANK(F25),ISBLANK(G25),ISBLANK(F26),ISBLANK(G26)),"",Concentration_gL)</f>
        <v/>
      </c>
      <c r="O25" s="53"/>
      <c r="P25" s="32"/>
      <c r="Q25" s="54" t="e">
        <f>Concentration_gL*100/Sample_con_gL</f>
        <v>#DIV/0!</v>
      </c>
      <c r="R25" s="55" t="str">
        <f>IF(ISERROR(Concentration_gg),"",Concentration_gg)</f>
        <v/>
      </c>
      <c r="S25" s="3"/>
    </row>
    <row r="26" spans="1:19" x14ac:dyDescent="0.3">
      <c r="A26" s="1"/>
      <c r="B26" s="3"/>
      <c r="C26" s="58"/>
      <c r="D26" s="53"/>
      <c r="E26" s="59" t="s">
        <v>30</v>
      </c>
      <c r="F26" s="39"/>
      <c r="G26" s="39"/>
      <c r="H26" s="40">
        <v>1</v>
      </c>
      <c r="I26" s="41">
        <v>1</v>
      </c>
      <c r="J26" s="53"/>
      <c r="K26" s="60"/>
      <c r="L26" s="61"/>
      <c r="M26" s="60"/>
      <c r="N26" s="61"/>
      <c r="O26" s="53"/>
      <c r="P26" s="61"/>
      <c r="Q26" s="60"/>
      <c r="R26" s="61"/>
      <c r="S26" s="3"/>
    </row>
    <row r="27" spans="1:19" x14ac:dyDescent="0.3">
      <c r="A27" s="1"/>
      <c r="B27" s="3"/>
      <c r="C27" s="52">
        <v>10</v>
      </c>
      <c r="D27" s="31"/>
      <c r="E27" s="43" t="s">
        <v>29</v>
      </c>
      <c r="F27" s="32"/>
      <c r="G27" s="32"/>
      <c r="H27" s="33">
        <v>1</v>
      </c>
      <c r="I27" s="31">
        <v>1</v>
      </c>
      <c r="J27" s="53"/>
      <c r="K27" s="54">
        <f>(G27-F27)-(G28-F28)</f>
        <v>0</v>
      </c>
      <c r="L27" s="55" t="str">
        <f>IF(OR(ISBLANK(F27),ISBLANK(G27),ISBLANK(F28),ISBLANK(G28)),"",Change_absorbance)</f>
        <v/>
      </c>
      <c r="M27" s="54">
        <f>0.242*K27*Dilution/Sample_volume</f>
        <v>0</v>
      </c>
      <c r="N27" s="55" t="str">
        <f>IF(OR(ISBLANK(F27),ISBLANK(G27),ISBLANK(F28),ISBLANK(G28)),"",Concentration_gL)</f>
        <v/>
      </c>
      <c r="O27" s="53"/>
      <c r="P27" s="32"/>
      <c r="Q27" s="54" t="e">
        <f>Concentration_gL*100/Sample_con_gL</f>
        <v>#DIV/0!</v>
      </c>
      <c r="R27" s="55" t="str">
        <f>IF(ISERROR(Concentration_gg),"",Concentration_gg)</f>
        <v/>
      </c>
      <c r="S27" s="3"/>
    </row>
    <row r="28" spans="1:19" x14ac:dyDescent="0.3">
      <c r="A28" s="1"/>
      <c r="B28" s="3"/>
      <c r="C28" s="58"/>
      <c r="D28" s="53"/>
      <c r="E28" s="59" t="s">
        <v>30</v>
      </c>
      <c r="F28" s="39"/>
      <c r="G28" s="39"/>
      <c r="H28" s="40">
        <v>1</v>
      </c>
      <c r="I28" s="41">
        <v>1</v>
      </c>
      <c r="J28" s="53"/>
      <c r="K28" s="60"/>
      <c r="L28" s="61"/>
      <c r="M28" s="60"/>
      <c r="N28" s="61"/>
      <c r="O28" s="53"/>
      <c r="P28" s="61"/>
      <c r="Q28" s="60"/>
      <c r="R28" s="61"/>
      <c r="S28" s="3"/>
    </row>
    <row r="29" spans="1:19" x14ac:dyDescent="0.3">
      <c r="A29" s="1"/>
      <c r="B29" s="3"/>
      <c r="C29" s="52">
        <v>11</v>
      </c>
      <c r="D29" s="31"/>
      <c r="E29" s="43" t="s">
        <v>29</v>
      </c>
      <c r="F29" s="32"/>
      <c r="G29" s="32"/>
      <c r="H29" s="33">
        <v>1</v>
      </c>
      <c r="I29" s="31">
        <v>1</v>
      </c>
      <c r="J29" s="53"/>
      <c r="K29" s="54">
        <f>(G29-F29)-(G30-F30)</f>
        <v>0</v>
      </c>
      <c r="L29" s="55" t="str">
        <f>IF(OR(ISBLANK(F29),ISBLANK(G29),ISBLANK(F30),ISBLANK(G30)),"",Change_absorbance)</f>
        <v/>
      </c>
      <c r="M29" s="54">
        <f>0.242*K29*Dilution/Sample_volume</f>
        <v>0</v>
      </c>
      <c r="N29" s="55" t="str">
        <f>IF(OR(ISBLANK(F29),ISBLANK(G29),ISBLANK(F30),ISBLANK(G30)),"",Concentration_gL)</f>
        <v/>
      </c>
      <c r="O29" s="53"/>
      <c r="P29" s="32"/>
      <c r="Q29" s="54" t="e">
        <f>Concentration_gL*100/Sample_con_gL</f>
        <v>#DIV/0!</v>
      </c>
      <c r="R29" s="55" t="str">
        <f>IF(ISERROR(Concentration_gg),"",Concentration_gg)</f>
        <v/>
      </c>
      <c r="S29" s="3"/>
    </row>
    <row r="30" spans="1:19" x14ac:dyDescent="0.3">
      <c r="A30" s="1"/>
      <c r="B30" s="3"/>
      <c r="C30" s="58"/>
      <c r="D30" s="53"/>
      <c r="E30" s="59" t="s">
        <v>30</v>
      </c>
      <c r="F30" s="39"/>
      <c r="G30" s="39"/>
      <c r="H30" s="40">
        <v>1</v>
      </c>
      <c r="I30" s="41">
        <v>1</v>
      </c>
      <c r="J30" s="53"/>
      <c r="K30" s="60"/>
      <c r="L30" s="61"/>
      <c r="M30" s="60"/>
      <c r="N30" s="61"/>
      <c r="O30" s="53"/>
      <c r="P30" s="61"/>
      <c r="Q30" s="60"/>
      <c r="R30" s="61"/>
      <c r="S30" s="3"/>
    </row>
    <row r="31" spans="1:19" x14ac:dyDescent="0.3">
      <c r="A31" s="1"/>
      <c r="B31" s="3"/>
      <c r="C31" s="52">
        <v>12</v>
      </c>
      <c r="D31" s="31"/>
      <c r="E31" s="43" t="s">
        <v>29</v>
      </c>
      <c r="F31" s="32"/>
      <c r="G31" s="32"/>
      <c r="H31" s="33">
        <v>1</v>
      </c>
      <c r="I31" s="31">
        <v>1</v>
      </c>
      <c r="J31" s="53"/>
      <c r="K31" s="54">
        <f>(G31-F31)-(G32-F32)</f>
        <v>0</v>
      </c>
      <c r="L31" s="55" t="str">
        <f>IF(OR(ISBLANK(F31),ISBLANK(G31),ISBLANK(F32),ISBLANK(G32)),"",Change_absorbance)</f>
        <v/>
      </c>
      <c r="M31" s="54">
        <f>0.242*K31*Dilution/Sample_volume</f>
        <v>0</v>
      </c>
      <c r="N31" s="55" t="str">
        <f>IF(OR(ISBLANK(F31),ISBLANK(G31),ISBLANK(F32),ISBLANK(G32)),"",Concentration_gL)</f>
        <v/>
      </c>
      <c r="O31" s="53"/>
      <c r="P31" s="32"/>
      <c r="Q31" s="54" t="e">
        <f>Concentration_gL*100/Sample_con_gL</f>
        <v>#DIV/0!</v>
      </c>
      <c r="R31" s="55" t="str">
        <f>IF(ISERROR(Concentration_gg),"",Concentration_gg)</f>
        <v/>
      </c>
      <c r="S31" s="3"/>
    </row>
    <row r="32" spans="1:19" x14ac:dyDescent="0.3">
      <c r="A32" s="1"/>
      <c r="B32" s="3"/>
      <c r="C32" s="58"/>
      <c r="D32" s="53"/>
      <c r="E32" s="59" t="s">
        <v>30</v>
      </c>
      <c r="F32" s="39"/>
      <c r="G32" s="39"/>
      <c r="H32" s="40">
        <v>1</v>
      </c>
      <c r="I32" s="41">
        <v>1</v>
      </c>
      <c r="J32" s="53"/>
      <c r="K32" s="60"/>
      <c r="L32" s="61"/>
      <c r="M32" s="60"/>
      <c r="N32" s="61"/>
      <c r="O32" s="53"/>
      <c r="P32" s="61"/>
      <c r="Q32" s="60"/>
      <c r="R32" s="61"/>
      <c r="S32" s="3"/>
    </row>
    <row r="33" spans="1:19" x14ac:dyDescent="0.3">
      <c r="A33" s="1"/>
      <c r="B33" s="3"/>
      <c r="C33" s="52">
        <v>13</v>
      </c>
      <c r="D33" s="31"/>
      <c r="E33" s="43" t="s">
        <v>29</v>
      </c>
      <c r="F33" s="32"/>
      <c r="G33" s="32"/>
      <c r="H33" s="33">
        <v>1</v>
      </c>
      <c r="I33" s="31">
        <v>1</v>
      </c>
      <c r="J33" s="53"/>
      <c r="K33" s="54">
        <f>(G33-F33)-(G34-F34)</f>
        <v>0</v>
      </c>
      <c r="L33" s="55" t="str">
        <f>IF(OR(ISBLANK(F33),ISBLANK(G33),ISBLANK(F34),ISBLANK(G34)),"",Change_absorbance)</f>
        <v/>
      </c>
      <c r="M33" s="54">
        <f>0.242*K33*Dilution/Sample_volume</f>
        <v>0</v>
      </c>
      <c r="N33" s="55" t="str">
        <f>IF(OR(ISBLANK(F33),ISBLANK(G33),ISBLANK(F34),ISBLANK(G34)),"",Concentration_gL)</f>
        <v/>
      </c>
      <c r="O33" s="53"/>
      <c r="P33" s="32"/>
      <c r="Q33" s="54" t="e">
        <f>Concentration_gL*100/Sample_con_gL</f>
        <v>#DIV/0!</v>
      </c>
      <c r="R33" s="55" t="str">
        <f>IF(ISERROR(Concentration_gg),"",Concentration_gg)</f>
        <v/>
      </c>
      <c r="S33" s="3"/>
    </row>
    <row r="34" spans="1:19" x14ac:dyDescent="0.3">
      <c r="A34" s="1"/>
      <c r="B34" s="3"/>
      <c r="C34" s="58"/>
      <c r="D34" s="53"/>
      <c r="E34" s="59" t="s">
        <v>30</v>
      </c>
      <c r="F34" s="39"/>
      <c r="G34" s="39"/>
      <c r="H34" s="40">
        <v>1</v>
      </c>
      <c r="I34" s="41">
        <v>1</v>
      </c>
      <c r="J34" s="53"/>
      <c r="K34" s="60"/>
      <c r="L34" s="61"/>
      <c r="M34" s="60"/>
      <c r="N34" s="61"/>
      <c r="O34" s="53"/>
      <c r="P34" s="61"/>
      <c r="Q34" s="60"/>
      <c r="R34" s="61"/>
      <c r="S34" s="3"/>
    </row>
    <row r="35" spans="1:19" x14ac:dyDescent="0.3">
      <c r="A35" s="1"/>
      <c r="B35" s="3"/>
      <c r="C35" s="52">
        <v>14</v>
      </c>
      <c r="D35" s="31"/>
      <c r="E35" s="43" t="s">
        <v>29</v>
      </c>
      <c r="F35" s="32"/>
      <c r="G35" s="32"/>
      <c r="H35" s="33">
        <v>1</v>
      </c>
      <c r="I35" s="31">
        <v>1</v>
      </c>
      <c r="J35" s="53"/>
      <c r="K35" s="54">
        <f>(G35-F35)-(G36-F36)</f>
        <v>0</v>
      </c>
      <c r="L35" s="55" t="str">
        <f>IF(OR(ISBLANK(F35),ISBLANK(G35),ISBLANK(F36),ISBLANK(G36)),"",Change_absorbance)</f>
        <v/>
      </c>
      <c r="M35" s="54">
        <f>0.242*K35*Dilution/Sample_volume</f>
        <v>0</v>
      </c>
      <c r="N35" s="55" t="str">
        <f>IF(OR(ISBLANK(F35),ISBLANK(G35),ISBLANK(F36),ISBLANK(G36)),"",Concentration_gL)</f>
        <v/>
      </c>
      <c r="O35" s="53"/>
      <c r="P35" s="32"/>
      <c r="Q35" s="54" t="e">
        <f>Concentration_gL*100/Sample_con_gL</f>
        <v>#DIV/0!</v>
      </c>
      <c r="R35" s="55" t="str">
        <f>IF(ISERROR(Concentration_gg),"",Concentration_gg)</f>
        <v/>
      </c>
      <c r="S35" s="3"/>
    </row>
    <row r="36" spans="1:19" x14ac:dyDescent="0.3">
      <c r="A36" s="1"/>
      <c r="B36" s="3"/>
      <c r="C36" s="58"/>
      <c r="D36" s="53"/>
      <c r="E36" s="59" t="s">
        <v>30</v>
      </c>
      <c r="F36" s="39"/>
      <c r="G36" s="39"/>
      <c r="H36" s="40">
        <v>1</v>
      </c>
      <c r="I36" s="41">
        <v>1</v>
      </c>
      <c r="J36" s="53"/>
      <c r="K36" s="60"/>
      <c r="L36" s="61"/>
      <c r="M36" s="60"/>
      <c r="N36" s="61"/>
      <c r="O36" s="53"/>
      <c r="P36" s="61"/>
      <c r="Q36" s="60"/>
      <c r="R36" s="61"/>
      <c r="S36" s="3"/>
    </row>
    <row r="37" spans="1:19" x14ac:dyDescent="0.3">
      <c r="A37" s="1"/>
      <c r="B37" s="3"/>
      <c r="C37" s="52">
        <v>15</v>
      </c>
      <c r="D37" s="31"/>
      <c r="E37" s="43" t="s">
        <v>29</v>
      </c>
      <c r="F37" s="32"/>
      <c r="G37" s="32"/>
      <c r="H37" s="33">
        <v>1</v>
      </c>
      <c r="I37" s="31">
        <v>1</v>
      </c>
      <c r="J37" s="53"/>
      <c r="K37" s="54">
        <f>(G37-F37)-(G38-F38)</f>
        <v>0</v>
      </c>
      <c r="L37" s="55" t="str">
        <f>IF(OR(ISBLANK(F37),ISBLANK(G37),ISBLANK(F38),ISBLANK(G38)),"",Change_absorbance)</f>
        <v/>
      </c>
      <c r="M37" s="54">
        <f>0.242*K37*Dilution/Sample_volume</f>
        <v>0</v>
      </c>
      <c r="N37" s="55" t="str">
        <f>IF(OR(ISBLANK(F37),ISBLANK(G37),ISBLANK(F38),ISBLANK(G38)),"",Concentration_gL)</f>
        <v/>
      </c>
      <c r="O37" s="53"/>
      <c r="P37" s="32"/>
      <c r="Q37" s="54" t="e">
        <f>Concentration_gL*100/Sample_con_gL</f>
        <v>#DIV/0!</v>
      </c>
      <c r="R37" s="55" t="str">
        <f>IF(ISERROR(Concentration_gg),"",Concentration_gg)</f>
        <v/>
      </c>
      <c r="S37" s="3"/>
    </row>
    <row r="38" spans="1:19" x14ac:dyDescent="0.3">
      <c r="A38" s="1"/>
      <c r="B38" s="3"/>
      <c r="C38" s="58"/>
      <c r="D38" s="53"/>
      <c r="E38" s="59" t="s">
        <v>30</v>
      </c>
      <c r="F38" s="39"/>
      <c r="G38" s="39"/>
      <c r="H38" s="40">
        <v>1</v>
      </c>
      <c r="I38" s="41">
        <v>1</v>
      </c>
      <c r="J38" s="53"/>
      <c r="K38" s="60"/>
      <c r="L38" s="61"/>
      <c r="M38" s="60"/>
      <c r="N38" s="61"/>
      <c r="O38" s="53"/>
      <c r="P38" s="61"/>
      <c r="Q38" s="60"/>
      <c r="R38" s="61"/>
      <c r="S38" s="3"/>
    </row>
    <row r="39" spans="1:19" x14ac:dyDescent="0.3">
      <c r="A39" s="1"/>
      <c r="B39" s="3"/>
      <c r="C39" s="52">
        <v>16</v>
      </c>
      <c r="D39" s="31"/>
      <c r="E39" s="43" t="s">
        <v>29</v>
      </c>
      <c r="F39" s="32"/>
      <c r="G39" s="32"/>
      <c r="H39" s="33">
        <v>1</v>
      </c>
      <c r="I39" s="31">
        <v>1</v>
      </c>
      <c r="J39" s="53"/>
      <c r="K39" s="54">
        <f>(G39-F39)-(G40-F40)</f>
        <v>0</v>
      </c>
      <c r="L39" s="55" t="str">
        <f>IF(OR(ISBLANK(F39),ISBLANK(G39),ISBLANK(F40),ISBLANK(G40)),"",Change_absorbance)</f>
        <v/>
      </c>
      <c r="M39" s="54">
        <f>0.242*K39*Dilution/Sample_volume</f>
        <v>0</v>
      </c>
      <c r="N39" s="55" t="str">
        <f>IF(OR(ISBLANK(F39),ISBLANK(G39),ISBLANK(F40),ISBLANK(G40)),"",Concentration_gL)</f>
        <v/>
      </c>
      <c r="O39" s="53"/>
      <c r="P39" s="32"/>
      <c r="Q39" s="54" t="e">
        <f>Concentration_gL*100/Sample_con_gL</f>
        <v>#DIV/0!</v>
      </c>
      <c r="R39" s="55" t="str">
        <f>IF(ISERROR(Concentration_gg),"",Concentration_gg)</f>
        <v/>
      </c>
      <c r="S39" s="3"/>
    </row>
    <row r="40" spans="1:19" x14ac:dyDescent="0.3">
      <c r="A40" s="1"/>
      <c r="B40" s="3"/>
      <c r="C40" s="58"/>
      <c r="D40" s="53"/>
      <c r="E40" s="59" t="s">
        <v>30</v>
      </c>
      <c r="F40" s="39"/>
      <c r="G40" s="39"/>
      <c r="H40" s="40">
        <v>1</v>
      </c>
      <c r="I40" s="41">
        <v>1</v>
      </c>
      <c r="J40" s="53"/>
      <c r="K40" s="60"/>
      <c r="L40" s="61"/>
      <c r="M40" s="60"/>
      <c r="N40" s="61"/>
      <c r="O40" s="53"/>
      <c r="P40" s="61"/>
      <c r="Q40" s="60"/>
      <c r="R40" s="61"/>
      <c r="S40" s="3"/>
    </row>
    <row r="41" spans="1:19" x14ac:dyDescent="0.3">
      <c r="A41" s="1"/>
      <c r="B41" s="3"/>
      <c r="C41" s="52">
        <v>17</v>
      </c>
      <c r="D41" s="31"/>
      <c r="E41" s="43" t="s">
        <v>29</v>
      </c>
      <c r="F41" s="32"/>
      <c r="G41" s="32"/>
      <c r="H41" s="33">
        <v>1</v>
      </c>
      <c r="I41" s="31">
        <v>1</v>
      </c>
      <c r="J41" s="53"/>
      <c r="K41" s="54">
        <f>(G41-F41)-(G42-F42)</f>
        <v>0</v>
      </c>
      <c r="L41" s="55" t="str">
        <f>IF(OR(ISBLANK(F41),ISBLANK(G41),ISBLANK(F42),ISBLANK(G42)),"",Change_absorbance)</f>
        <v/>
      </c>
      <c r="M41" s="54">
        <f>0.242*K41*Dilution/Sample_volume</f>
        <v>0</v>
      </c>
      <c r="N41" s="55" t="str">
        <f>IF(OR(ISBLANK(F41),ISBLANK(G41),ISBLANK(F42),ISBLANK(G42)),"",Concentration_gL)</f>
        <v/>
      </c>
      <c r="O41" s="53"/>
      <c r="P41" s="32"/>
      <c r="Q41" s="54" t="e">
        <f>Concentration_gL*100/Sample_con_gL</f>
        <v>#DIV/0!</v>
      </c>
      <c r="R41" s="55" t="str">
        <f>IF(ISERROR(Concentration_gg),"",Concentration_gg)</f>
        <v/>
      </c>
      <c r="S41" s="3"/>
    </row>
    <row r="42" spans="1:19" x14ac:dyDescent="0.3">
      <c r="A42" s="1"/>
      <c r="B42" s="3"/>
      <c r="C42" s="58"/>
      <c r="D42" s="53"/>
      <c r="E42" s="59" t="s">
        <v>30</v>
      </c>
      <c r="F42" s="39"/>
      <c r="G42" s="39"/>
      <c r="H42" s="40">
        <v>1</v>
      </c>
      <c r="I42" s="41">
        <v>1</v>
      </c>
      <c r="J42" s="53"/>
      <c r="K42" s="60"/>
      <c r="L42" s="61"/>
      <c r="M42" s="60"/>
      <c r="N42" s="61"/>
      <c r="O42" s="53"/>
      <c r="P42" s="61"/>
      <c r="Q42" s="60"/>
      <c r="R42" s="61"/>
      <c r="S42" s="3"/>
    </row>
    <row r="43" spans="1:19" x14ac:dyDescent="0.3">
      <c r="A43" s="1"/>
      <c r="B43" s="3"/>
      <c r="C43" s="52">
        <v>18</v>
      </c>
      <c r="D43" s="31"/>
      <c r="E43" s="43" t="s">
        <v>29</v>
      </c>
      <c r="F43" s="32"/>
      <c r="G43" s="32"/>
      <c r="H43" s="33">
        <v>1</v>
      </c>
      <c r="I43" s="31">
        <v>1</v>
      </c>
      <c r="J43" s="53"/>
      <c r="K43" s="54">
        <f>(G43-F43)-(G44-F44)</f>
        <v>0</v>
      </c>
      <c r="L43" s="55" t="str">
        <f>IF(OR(ISBLANK(F43),ISBLANK(G43),ISBLANK(F44),ISBLANK(G44)),"",Change_absorbance)</f>
        <v/>
      </c>
      <c r="M43" s="54">
        <f>0.242*K43*Dilution/Sample_volume</f>
        <v>0</v>
      </c>
      <c r="N43" s="55" t="str">
        <f>IF(OR(ISBLANK(F43),ISBLANK(G43),ISBLANK(F44),ISBLANK(G44)),"",Concentration_gL)</f>
        <v/>
      </c>
      <c r="O43" s="53"/>
      <c r="P43" s="32"/>
      <c r="Q43" s="54" t="e">
        <f>Concentration_gL*100/Sample_con_gL</f>
        <v>#DIV/0!</v>
      </c>
      <c r="R43" s="55" t="str">
        <f>IF(ISERROR(Concentration_gg),"",Concentration_gg)</f>
        <v/>
      </c>
      <c r="S43" s="3"/>
    </row>
    <row r="44" spans="1:19" x14ac:dyDescent="0.3">
      <c r="A44" s="1"/>
      <c r="B44" s="3"/>
      <c r="C44" s="58"/>
      <c r="D44" s="53"/>
      <c r="E44" s="59" t="s">
        <v>30</v>
      </c>
      <c r="F44" s="39"/>
      <c r="G44" s="39"/>
      <c r="H44" s="40">
        <v>1</v>
      </c>
      <c r="I44" s="41">
        <v>1</v>
      </c>
      <c r="J44" s="53"/>
      <c r="K44" s="60"/>
      <c r="L44" s="61"/>
      <c r="M44" s="60"/>
      <c r="N44" s="61"/>
      <c r="O44" s="53"/>
      <c r="P44" s="61"/>
      <c r="Q44" s="60"/>
      <c r="R44" s="61"/>
      <c r="S44" s="3"/>
    </row>
    <row r="45" spans="1:19" x14ac:dyDescent="0.3">
      <c r="A45" s="1"/>
      <c r="B45" s="3"/>
      <c r="C45" s="52">
        <v>19</v>
      </c>
      <c r="D45" s="31"/>
      <c r="E45" s="43" t="s">
        <v>29</v>
      </c>
      <c r="F45" s="32"/>
      <c r="G45" s="32"/>
      <c r="H45" s="33">
        <v>1</v>
      </c>
      <c r="I45" s="31">
        <v>1</v>
      </c>
      <c r="J45" s="53"/>
      <c r="K45" s="54">
        <f>(G45-F45)-(G46-F46)</f>
        <v>0</v>
      </c>
      <c r="L45" s="55" t="str">
        <f>IF(OR(ISBLANK(F45),ISBLANK(G45),ISBLANK(F46),ISBLANK(G46)),"",Change_absorbance)</f>
        <v/>
      </c>
      <c r="M45" s="54">
        <f>0.242*K45*Dilution/Sample_volume</f>
        <v>0</v>
      </c>
      <c r="N45" s="55" t="str">
        <f>IF(OR(ISBLANK(F45),ISBLANK(G45),ISBLANK(F46),ISBLANK(G46)),"",Concentration_gL)</f>
        <v/>
      </c>
      <c r="O45" s="53"/>
      <c r="P45" s="32"/>
      <c r="Q45" s="54" t="e">
        <f>Concentration_gL*100/Sample_con_gL</f>
        <v>#DIV/0!</v>
      </c>
      <c r="R45" s="55" t="str">
        <f>IF(ISERROR(Concentration_gg),"",Concentration_gg)</f>
        <v/>
      </c>
      <c r="S45" s="3"/>
    </row>
    <row r="46" spans="1:19" x14ac:dyDescent="0.3">
      <c r="A46" s="1"/>
      <c r="B46" s="3"/>
      <c r="C46" s="58"/>
      <c r="D46" s="53"/>
      <c r="E46" s="59" t="s">
        <v>30</v>
      </c>
      <c r="F46" s="39"/>
      <c r="G46" s="39"/>
      <c r="H46" s="40">
        <v>1</v>
      </c>
      <c r="I46" s="41">
        <v>1</v>
      </c>
      <c r="J46" s="53"/>
      <c r="K46" s="60"/>
      <c r="L46" s="61"/>
      <c r="M46" s="60"/>
      <c r="N46" s="61"/>
      <c r="O46" s="53"/>
      <c r="P46" s="61"/>
      <c r="Q46" s="60"/>
      <c r="R46" s="61"/>
      <c r="S46" s="3"/>
    </row>
    <row r="47" spans="1:19" x14ac:dyDescent="0.3">
      <c r="A47" s="1"/>
      <c r="B47" s="3"/>
      <c r="C47" s="52">
        <v>20</v>
      </c>
      <c r="D47" s="31"/>
      <c r="E47" s="43" t="s">
        <v>29</v>
      </c>
      <c r="F47" s="32"/>
      <c r="G47" s="32"/>
      <c r="H47" s="33">
        <v>1</v>
      </c>
      <c r="I47" s="31">
        <v>1</v>
      </c>
      <c r="J47" s="53"/>
      <c r="K47" s="54">
        <f>(G47-F47)-(G48-F48)</f>
        <v>0</v>
      </c>
      <c r="L47" s="55" t="str">
        <f>IF(OR(ISBLANK(F47),ISBLANK(G47),ISBLANK(F48),ISBLANK(G48)),"",Change_absorbance)</f>
        <v/>
      </c>
      <c r="M47" s="54">
        <f>0.242*K47*Dilution/Sample_volume</f>
        <v>0</v>
      </c>
      <c r="N47" s="55" t="str">
        <f>IF(OR(ISBLANK(F47),ISBLANK(G47),ISBLANK(F48),ISBLANK(G48)),"",Concentration_gL)</f>
        <v/>
      </c>
      <c r="O47" s="53"/>
      <c r="P47" s="32"/>
      <c r="Q47" s="54" t="e">
        <f>Concentration_gL*100/Sample_con_gL</f>
        <v>#DIV/0!</v>
      </c>
      <c r="R47" s="55" t="str">
        <f>IF(ISERROR(Concentration_gg),"",Concentration_gg)</f>
        <v/>
      </c>
      <c r="S47" s="3"/>
    </row>
    <row r="48" spans="1:19" x14ac:dyDescent="0.3">
      <c r="A48" s="1"/>
      <c r="B48" s="3"/>
      <c r="C48" s="62"/>
      <c r="D48" s="63"/>
      <c r="E48" s="64" t="s">
        <v>30</v>
      </c>
      <c r="F48" s="38"/>
      <c r="G48" s="38"/>
      <c r="H48" s="72">
        <v>1</v>
      </c>
      <c r="I48" s="73">
        <v>1</v>
      </c>
      <c r="J48" s="53"/>
      <c r="K48" s="66"/>
      <c r="L48" s="67"/>
      <c r="M48" s="66"/>
      <c r="N48" s="67"/>
      <c r="O48" s="53"/>
      <c r="P48" s="67"/>
      <c r="Q48" s="66"/>
      <c r="R48" s="67"/>
      <c r="S48" s="3"/>
    </row>
    <row r="49" spans="1:19" x14ac:dyDescent="0.3">
      <c r="A49" s="1"/>
      <c r="B49" s="3"/>
      <c r="C49" s="3"/>
      <c r="D49" s="3"/>
      <c r="E49" s="3"/>
      <c r="F49" s="42"/>
      <c r="G49" s="42"/>
      <c r="H49" s="42"/>
      <c r="I49" s="42"/>
      <c r="J49" s="3"/>
      <c r="K49" s="3"/>
      <c r="L49" s="42"/>
      <c r="M49" s="42"/>
      <c r="N49" s="42"/>
      <c r="O49" s="3"/>
      <c r="P49" s="42"/>
      <c r="Q49" s="3"/>
      <c r="R49" s="42"/>
      <c r="S49" s="3"/>
    </row>
    <row r="50" spans="1:19" x14ac:dyDescent="0.3">
      <c r="A50" s="1"/>
      <c r="B50" s="3"/>
      <c r="C50" s="3"/>
      <c r="D50" s="3"/>
      <c r="E50" s="3"/>
      <c r="F50" s="42"/>
      <c r="G50" s="42"/>
      <c r="H50" s="42"/>
      <c r="I50" s="42"/>
      <c r="J50" s="3"/>
      <c r="K50" s="3"/>
      <c r="L50" s="42"/>
      <c r="M50" s="42"/>
      <c r="N50" s="42"/>
      <c r="O50" s="3"/>
      <c r="P50" s="42"/>
      <c r="Q50" s="3"/>
      <c r="R50" s="42"/>
      <c r="S50" s="3"/>
    </row>
    <row r="51" spans="1:19" ht="9.1999999999999993" customHeight="1" x14ac:dyDescent="0.3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399.95" customHeight="1" x14ac:dyDescent="0.3"/>
  </sheetData>
  <sheetProtection password="8E71" sheet="1" objects="1" scenarios="1"/>
  <mergeCells count="1">
    <mergeCell ref="F4:H4"/>
  </mergeCells>
  <phoneticPr fontId="0" type="noConversion"/>
  <dataValidations count="1">
    <dataValidation allowBlank="1" showInputMessage="1" sqref="A1:XFD1048576"/>
  </dataValidations>
  <pageMargins left="0.59055118110236227" right="0.59055118110236227" top="0.59055118110236227" bottom="0.98425196850393704" header="0.51181102362204722" footer="0.51181102362204722"/>
  <pageSetup paperSize="9" scale="76" orientation="portrait" horizontalDpi="360" verticalDpi="360" r:id="rId1"/>
  <headerFooter alignWithMargins="0">
    <oddFooter>&amp;LPrinted on &amp;D, Page &amp;P of &amp;N</oddFooter>
  </headerFooter>
  <rowBreaks count="1" manualBreakCount="1">
    <brk id="1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Instructions</vt:lpstr>
      <vt:lpstr>MegaCalc</vt:lpstr>
      <vt:lpstr>Instructions!Change_absorbance</vt:lpstr>
      <vt:lpstr>Change_absorbance</vt:lpstr>
      <vt:lpstr>Instructions!Concentration_gg</vt:lpstr>
      <vt:lpstr>Concentration_gg</vt:lpstr>
      <vt:lpstr>Instructions!Concentration_gL</vt:lpstr>
      <vt:lpstr>Concentration_gL</vt:lpstr>
      <vt:lpstr>Instructions!Dilution</vt:lpstr>
      <vt:lpstr>Dilution</vt:lpstr>
      <vt:lpstr>Instructions!Print_Area</vt:lpstr>
      <vt:lpstr>MegaCalc!Print_Area</vt:lpstr>
      <vt:lpstr>Instructions!Print_Titles</vt:lpstr>
      <vt:lpstr>MegaCalc!Print_Titles</vt:lpstr>
      <vt:lpstr>Instructions!Sample_con_gL</vt:lpstr>
      <vt:lpstr>Sample_con_gL</vt:lpstr>
      <vt:lpstr>Instructions!Sample_volume</vt:lpstr>
      <vt:lpstr>Sample_volume</vt:lpstr>
      <vt:lpstr>Instructions!use_mega_calculator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2007-07-26T12:53:26Z</cp:lastPrinted>
  <dcterms:created xsi:type="dcterms:W3CDTF">2004-10-05T18:50:23Z</dcterms:created>
  <dcterms:modified xsi:type="dcterms:W3CDTF">2019-09-13T09:06:52Z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-1070355028</vt:i4>
  </property>
  <property fmtid="{D5CDD505-2E9C-101B-9397-08002B2CF9AE}" pid="3" name="_EmailSubject">
    <vt:lpwstr>LACTOSE/GALACTOSE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