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80"/>
  </bookViews>
  <sheets>
    <sheet name="Instructions" sheetId="6" r:id="rId1"/>
    <sheet name="MegaCalc" sheetId="1" r:id="rId2"/>
  </sheets>
  <definedNames>
    <definedName name="Absorbance_A">MegaCalc!$E$14:$E$53</definedName>
    <definedName name="Absorbance_B">MegaCalc!$F$14:$F$53</definedName>
    <definedName name="Analyte_Units_g">MegaCalc!$R$13:$R$53</definedName>
    <definedName name="Analyte_Units_L">MegaCalc!$M$13:$M$53</definedName>
    <definedName name="Average_absorbance">MegaCalc!$G$14:$G$53</definedName>
    <definedName name="Contact_us">Instructions!$D$38</definedName>
    <definedName name="Dilution_fold">MegaCalc!$L$13:$L$53</definedName>
    <definedName name="Extract_volume_mL">MegaCalc!$Q$13:$Q$53</definedName>
    <definedName name="_xlnm.Print_Titles" localSheetId="1">MegaCalc!$11:$12</definedName>
    <definedName name="Incubation_time_min">MegaCalc!$K$13:$K$53</definedName>
    <definedName name="Instructions">Instructions!$A$2</definedName>
    <definedName name="Replicate_1">MegaCalc!$E$9</definedName>
    <definedName name="Replicate_2">MegaCalc!$F$9</definedName>
    <definedName name="Replicate_average">MegaCalc!$G$9</definedName>
    <definedName name="Sample_volume_mL">MegaCalc!$I$13:$I$53</definedName>
    <definedName name="Sample_weight_g">MegaCalc!$P$13:$P$53</definedName>
    <definedName name="Total_volume_assay_mL">MegaCalc!$J$13:$J$53</definedName>
    <definedName name="use_mega_calculator">MegaCalc!$A$1</definedName>
    <definedName name="_xlnm.Print_Area" localSheetId="0">Instructions!$B$2:$Q$40</definedName>
    <definedName name="_xlnm.Print_Area" localSheetId="1">MegaCalc!$B$2:$T$53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G53" i="1"/>
  <c r="M53" i="1"/>
  <c r="R53" i="1"/>
  <c r="H48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N15" i="1"/>
  <c r="S15" i="1"/>
  <c r="N16" i="1"/>
  <c r="S16" i="1"/>
  <c r="N17" i="1"/>
  <c r="S17" i="1"/>
  <c r="N18" i="1"/>
  <c r="S18" i="1"/>
  <c r="N19" i="1"/>
  <c r="S19" i="1"/>
  <c r="N20" i="1"/>
  <c r="S20" i="1"/>
  <c r="N21" i="1"/>
  <c r="S21" i="1"/>
  <c r="N22" i="1"/>
  <c r="S22" i="1"/>
  <c r="N23" i="1"/>
  <c r="S23" i="1"/>
  <c r="N25" i="1"/>
  <c r="S25" i="1"/>
  <c r="N26" i="1"/>
  <c r="S26" i="1"/>
  <c r="N27" i="1"/>
  <c r="S27" i="1"/>
  <c r="N28" i="1"/>
  <c r="S28" i="1"/>
  <c r="N29" i="1"/>
  <c r="S29" i="1"/>
  <c r="N30" i="1"/>
  <c r="S30" i="1"/>
  <c r="N31" i="1"/>
  <c r="S31" i="1"/>
  <c r="N32" i="1"/>
  <c r="S32" i="1"/>
  <c r="N33" i="1"/>
  <c r="S33" i="1"/>
  <c r="N34" i="1"/>
  <c r="S34" i="1"/>
  <c r="N35" i="1"/>
  <c r="S35" i="1"/>
  <c r="N36" i="1"/>
  <c r="S36" i="1"/>
  <c r="N37" i="1"/>
  <c r="S37" i="1"/>
  <c r="N38" i="1"/>
  <c r="S38" i="1"/>
  <c r="N39" i="1"/>
  <c r="S39" i="1"/>
  <c r="N40" i="1"/>
  <c r="S40" i="1"/>
  <c r="N41" i="1"/>
  <c r="S41" i="1"/>
  <c r="N42" i="1"/>
  <c r="S42" i="1"/>
  <c r="N43" i="1"/>
  <c r="S43" i="1"/>
  <c r="N44" i="1"/>
  <c r="S44" i="1"/>
  <c r="N45" i="1"/>
  <c r="S45" i="1"/>
  <c r="N46" i="1"/>
  <c r="S46" i="1"/>
  <c r="N47" i="1"/>
  <c r="S47" i="1"/>
  <c r="N48" i="1"/>
  <c r="S48" i="1"/>
  <c r="H49" i="1"/>
  <c r="N49" i="1"/>
  <c r="S49" i="1"/>
  <c r="H50" i="1"/>
  <c r="N50" i="1"/>
  <c r="S50" i="1"/>
  <c r="H51" i="1"/>
  <c r="N51" i="1"/>
  <c r="S51" i="1"/>
  <c r="H52" i="1"/>
  <c r="N52" i="1"/>
  <c r="S52" i="1"/>
  <c r="H53" i="1"/>
  <c r="N53" i="1"/>
  <c r="S53" i="1"/>
  <c r="G39" i="1"/>
  <c r="M39" i="1"/>
  <c r="R39" i="1"/>
  <c r="G25" i="1"/>
  <c r="M25" i="1"/>
  <c r="R25" i="1"/>
  <c r="G36" i="1"/>
  <c r="M36" i="1"/>
  <c r="R36" i="1"/>
  <c r="G50" i="1"/>
  <c r="M50" i="1"/>
  <c r="R50" i="1"/>
  <c r="G21" i="1"/>
  <c r="M21" i="1"/>
  <c r="R21" i="1"/>
  <c r="G16" i="1"/>
  <c r="M16" i="1"/>
  <c r="R16" i="1"/>
  <c r="G51" i="1"/>
  <c r="M51" i="1"/>
  <c r="R51" i="1"/>
  <c r="G40" i="1"/>
  <c r="M40" i="1"/>
  <c r="R40" i="1"/>
  <c r="G35" i="1"/>
  <c r="M35" i="1"/>
  <c r="R35" i="1"/>
  <c r="G29" i="1"/>
  <c r="M29" i="1"/>
  <c r="R29" i="1"/>
  <c r="G24" i="1"/>
  <c r="M24" i="1"/>
  <c r="R24" i="1"/>
  <c r="G19" i="1"/>
  <c r="M19" i="1"/>
  <c r="R19" i="1"/>
  <c r="G23" i="1"/>
  <c r="M23" i="1"/>
  <c r="R23" i="1"/>
  <c r="G43" i="1"/>
  <c r="M43" i="1"/>
  <c r="R43" i="1"/>
  <c r="G22" i="1"/>
  <c r="M22" i="1"/>
  <c r="R22" i="1"/>
  <c r="G42" i="1"/>
  <c r="M42" i="1"/>
  <c r="R42" i="1"/>
  <c r="G26" i="1"/>
  <c r="M26" i="1"/>
  <c r="R26" i="1"/>
  <c r="G18" i="1"/>
  <c r="M18" i="1"/>
  <c r="R18" i="1"/>
  <c r="H24" i="1"/>
  <c r="N24" i="1"/>
  <c r="S24" i="1"/>
  <c r="G46" i="1"/>
  <c r="M46" i="1"/>
  <c r="R46" i="1"/>
  <c r="G41" i="1"/>
  <c r="M41" i="1"/>
  <c r="R41" i="1"/>
  <c r="G17" i="1"/>
  <c r="M17" i="1"/>
  <c r="R17" i="1"/>
  <c r="G44" i="1"/>
  <c r="M44" i="1"/>
  <c r="R44" i="1"/>
  <c r="G20" i="1"/>
  <c r="M20" i="1"/>
  <c r="R20" i="1"/>
  <c r="G31" i="1"/>
  <c r="M31" i="1"/>
  <c r="R31" i="1"/>
  <c r="G27" i="1"/>
  <c r="M27" i="1"/>
  <c r="R27" i="1"/>
  <c r="G30" i="1"/>
  <c r="M30" i="1"/>
  <c r="R30" i="1"/>
  <c r="G52" i="1"/>
  <c r="M52" i="1"/>
  <c r="R52" i="1"/>
  <c r="G49" i="1"/>
  <c r="M49" i="1"/>
  <c r="R49" i="1"/>
  <c r="G48" i="1"/>
  <c r="M48" i="1"/>
  <c r="R48" i="1"/>
  <c r="G14" i="1"/>
  <c r="G47" i="1"/>
  <c r="M47" i="1"/>
  <c r="R47" i="1"/>
  <c r="G38" i="1"/>
  <c r="M38" i="1"/>
  <c r="R38" i="1"/>
  <c r="G15" i="1"/>
  <c r="M15" i="1"/>
  <c r="R15" i="1"/>
  <c r="G34" i="1"/>
  <c r="M34" i="1"/>
  <c r="R34" i="1"/>
  <c r="G28" i="1"/>
  <c r="M28" i="1"/>
  <c r="R28" i="1"/>
  <c r="G45" i="1"/>
  <c r="M45" i="1"/>
  <c r="R45" i="1"/>
  <c r="G32" i="1"/>
  <c r="M32" i="1"/>
  <c r="R32" i="1"/>
  <c r="G33" i="1"/>
  <c r="M33" i="1"/>
  <c r="R33" i="1"/>
  <c r="G37" i="1"/>
  <c r="M37" i="1"/>
  <c r="R37" i="1"/>
  <c r="M14" i="1"/>
  <c r="H14" i="1"/>
  <c r="R14" i="1"/>
  <c r="S14" i="1"/>
  <c r="N14" i="1"/>
</calcChain>
</file>

<file path=xl/sharedStrings.xml><?xml version="1.0" encoding="utf-8"?>
<sst xmlns="http://schemas.openxmlformats.org/spreadsheetml/2006/main" count="66" uniqueCount="41">
  <si>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</si>
  <si>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</si>
  <si>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</si>
  <si>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</si>
  <si>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</si>
  <si>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</si>
  <si>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</si>
  <si>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</si>
  <si>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</si>
  <si>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</si>
  <si>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</si>
  <si>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</si>
  <si>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</si>
  <si>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</si>
  <si>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</si>
  <si>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</si>
  <si>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</si>
  <si>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</si>
  <si>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</si>
  <si>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</si>
  <si>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</si>
  <si>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Total volume in assay tube (mL)</t>
  </si>
  <si>
    <t>Incubation time (min)</t>
  </si>
  <si>
    <t>Results</t>
  </si>
  <si>
    <t>Replicate 1</t>
  </si>
  <si>
    <t>Replicate 2</t>
  </si>
  <si>
    <t>Reaction blank absorbance</t>
  </si>
  <si>
    <t/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</si>
  <si>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</si>
  <si>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</si>
  <si>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</si>
  <si>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</si>
  <si>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</si>
  <si>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Solid samples</t>
  </si>
  <si>
    <t>Megazyme Knowledge Base</t>
  </si>
  <si>
    <t>Customer Support</t>
  </si>
  <si>
    <t>GE (Units/mL)</t>
  </si>
  <si>
    <t>GE (Units/g)</t>
  </si>
  <si>
    <t>Liquid samples</t>
  </si>
  <si>
    <t>Total volume in assay (mL)</t>
  </si>
  <si>
    <t>K-GEUX3 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</si>
</sst>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66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64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64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64" fontId="17" fillId="4" borderId="1" xfId="0" applyNumberFormat="1" applyFont="1" applyFill="1" applyBorder="1" applyProtection="1">
      <protection locked="0"/>
    </xf>
    <xf numFmtId="164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66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66" fontId="1" fillId="3" borderId="0" xfId="0" applyNumberFormat="1" applyFont="1" applyFill="1" applyBorder="1"/>
    <xf numFmtId="166" fontId="1" fillId="2" borderId="0" xfId="0" applyNumberFormat="1" applyFont="1" applyFill="1" applyBorder="1" applyProtection="1"/>
    <xf numFmtId="166" fontId="1" fillId="2" borderId="0" xfId="0" applyNumberFormat="1" applyFont="1" applyFill="1" applyProtection="1"/>
    <xf numFmtId="166" fontId="2" fillId="2" borderId="9" xfId="0" applyNumberFormat="1" applyFont="1" applyFill="1" applyBorder="1" applyAlignment="1" applyProtection="1">
      <alignment horizontal="left" vertical="top" wrapText="1"/>
    </xf>
    <xf numFmtId="166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/>
    <xf numFmtId="166" fontId="1" fillId="3" borderId="0" xfId="0" applyNumberFormat="1" applyFont="1" applyFill="1"/>
    <xf numFmtId="166" fontId="1" fillId="0" borderId="0" xfId="0" applyNumberFormat="1" applyFont="1"/>
    <xf numFmtId="166" fontId="2" fillId="2" borderId="1" xfId="0" applyNumberFormat="1" applyFont="1" applyFill="1" applyBorder="1" applyAlignment="1" applyProtection="1">
      <alignment horizontal="center" vertical="top" wrapText="1"/>
    </xf>
    <xf numFmtId="0" fontId="23" fillId="2" borderId="0" xfId="1" applyFont="1" applyFill="1" applyAlignment="1" applyProtection="1"/>
    <xf numFmtId="165" fontId="1" fillId="2" borderId="1" xfId="0" applyNumberFormat="1" applyFont="1" applyFill="1" applyBorder="1" applyProtection="1"/>
    <xf numFmtId="166" fontId="2" fillId="2" borderId="0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1" fillId="6" borderId="0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Border="1" applyProtection="1">
      <protection locked="0"/>
    </xf>
    <xf numFmtId="166" fontId="2" fillId="2" borderId="0" xfId="0" applyNumberFormat="1" applyFont="1" applyFill="1" applyBorder="1" applyAlignment="1">
      <alignment horizontal="center" vertical="top" wrapText="1"/>
    </xf>
    <xf numFmtId="165" fontId="1" fillId="2" borderId="0" xfId="0" applyNumberFormat="1" applyFont="1" applyFill="1" applyBorder="1" applyProtection="1"/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/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image" Target="../media/image1.png"/><Relationship Id="rId1" Type="http://schemas.openxmlformats.org/officeDocument/2006/relationships/hyperlink" Target="#MegaCalc!A1"/><Relationship Id="rId2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654B3220-96FF-4C3F-9CD5-7A4BCA8EE865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13</xdr:col>
      <xdr:colOff>133350</xdr:colOff>
      <xdr:row>5</xdr:row>
      <xdr:rowOff>161925</xdr:rowOff>
    </xdr:from>
    <xdr:to>
      <xdr:col>15</xdr:col>
      <xdr:colOff>66675</xdr:colOff>
      <xdr:row>6</xdr:row>
      <xdr:rowOff>200025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2A558F-A23F-4F08-840B-94F3E8407FFE}"/>
            </a:ext>
          </a:extLst>
        </xdr:cNvPr>
        <xdr:cNvSpPr txBox="1">
          <a:spLocks noChangeArrowheads="1"/>
        </xdr:cNvSpPr>
      </xdr:nvSpPr>
      <xdr:spPr bwMode="auto">
        <a:xfrm>
          <a:off x="6810375" y="134302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38100</xdr:colOff>
      <xdr:row>7</xdr:row>
      <xdr:rowOff>628650</xdr:rowOff>
    </xdr:from>
    <xdr:to>
      <xdr:col>4</xdr:col>
      <xdr:colOff>95250</xdr:colOff>
      <xdr:row>8</xdr:row>
      <xdr:rowOff>114300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B793A77-C1D1-408A-BA4F-2FE07432DAA9}"/>
            </a:ext>
          </a:extLst>
        </xdr:cNvPr>
        <xdr:cNvSpPr txBox="1">
          <a:spLocks noChangeArrowheads="1"/>
        </xdr:cNvSpPr>
      </xdr:nvSpPr>
      <xdr:spPr bwMode="auto">
        <a:xfrm>
          <a:off x="180975" y="2828925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8AE1783-2A39-4441-B2C7-798F37E28ECC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14</xdr:col>
      <xdr:colOff>419100</xdr:colOff>
      <xdr:row>14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C518524C-5641-42A5-AF1F-F949F393B92D}"/>
            </a:ext>
          </a:extLst>
        </xdr:cNvPr>
        <xdr:cNvSpPr>
          <a:spLocks noChangeArrowheads="1"/>
        </xdr:cNvSpPr>
      </xdr:nvSpPr>
      <xdr:spPr bwMode="auto">
        <a:xfrm>
          <a:off x="3905250" y="3752850"/>
          <a:ext cx="38481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22</xdr:row>
      <xdr:rowOff>38099</xdr:rowOff>
    </xdr:from>
    <xdr:to>
      <xdr:col>6</xdr:col>
      <xdr:colOff>68287</xdr:colOff>
      <xdr:row>28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E7C627D9-621D-4F19-955D-1AF8F6FDAF04}"/>
            </a:ext>
          </a:extLst>
        </xdr:cNvPr>
        <xdr:cNvSpPr>
          <a:spLocks noChangeArrowheads="1"/>
        </xdr:cNvSpPr>
      </xdr:nvSpPr>
      <xdr:spPr bwMode="auto">
        <a:xfrm>
          <a:off x="214312" y="7296149"/>
          <a:ext cx="2340000" cy="11049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13</xdr:col>
      <xdr:colOff>133350</xdr:colOff>
      <xdr:row>6</xdr:row>
      <xdr:rowOff>219075</xdr:rowOff>
    </xdr:from>
    <xdr:to>
      <xdr:col>14</xdr:col>
      <xdr:colOff>476250</xdr:colOff>
      <xdr:row>6</xdr:row>
      <xdr:rowOff>504825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2A12485-3285-4645-894E-9838044B844D}"/>
            </a:ext>
          </a:extLst>
        </xdr:cNvPr>
        <xdr:cNvSpPr txBox="1">
          <a:spLocks noChangeArrowheads="1"/>
        </xdr:cNvSpPr>
      </xdr:nvSpPr>
      <xdr:spPr bwMode="auto">
        <a:xfrm>
          <a:off x="6810375" y="157162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2</xdr:col>
      <xdr:colOff>71437</xdr:colOff>
      <xdr:row>31</xdr:row>
      <xdr:rowOff>533400</xdr:rowOff>
    </xdr:from>
    <xdr:to>
      <xdr:col>6</xdr:col>
      <xdr:colOff>68287</xdr:colOff>
      <xdr:row>31</xdr:row>
      <xdr:rowOff>1238250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xmlns="" id="{435C4D55-42FA-4B27-8604-DEE285003B99}"/>
            </a:ext>
          </a:extLst>
        </xdr:cNvPr>
        <xdr:cNvSpPr>
          <a:spLocks noChangeArrowheads="1"/>
        </xdr:cNvSpPr>
      </xdr:nvSpPr>
      <xdr:spPr bwMode="auto">
        <a:xfrm>
          <a:off x="214312" y="9029700"/>
          <a:ext cx="23400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1.6 mL, enter the volume.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29</xdr:row>
      <xdr:rowOff>38100</xdr:rowOff>
    </xdr:from>
    <xdr:to>
      <xdr:col>6</xdr:col>
      <xdr:colOff>68287</xdr:colOff>
      <xdr:row>31</xdr:row>
      <xdr:rowOff>304800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xmlns="" id="{2A75EB56-39C8-4E5C-96C8-6CF1220AD3D9}"/>
            </a:ext>
          </a:extLst>
        </xdr:cNvPr>
        <xdr:cNvSpPr>
          <a:spLocks noChangeArrowheads="1"/>
        </xdr:cNvSpPr>
      </xdr:nvSpPr>
      <xdr:spPr bwMode="auto">
        <a:xfrm>
          <a:off x="214312" y="8153400"/>
          <a:ext cx="23400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0.05 mL is used, enter the volume.</a:t>
          </a:r>
          <a:endParaRPr lang="en-GB"/>
        </a:p>
      </xdr:txBody>
    </xdr:sp>
    <xdr:clientData/>
  </xdr:twoCellAnchor>
  <xdr:twoCellAnchor editAs="oneCell">
    <xdr:from>
      <xdr:col>7</xdr:col>
      <xdr:colOff>176212</xdr:colOff>
      <xdr:row>28</xdr:row>
      <xdr:rowOff>123825</xdr:rowOff>
    </xdr:from>
    <xdr:to>
      <xdr:col>10</xdr:col>
      <xdr:colOff>506437</xdr:colOff>
      <xdr:row>31</xdr:row>
      <xdr:rowOff>228600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xmlns="" id="{EEBEAE52-F049-434C-BDB2-96617D1D0868}"/>
            </a:ext>
          </a:extLst>
        </xdr:cNvPr>
        <xdr:cNvSpPr>
          <a:spLocks noChangeArrowheads="1"/>
        </xdr:cNvSpPr>
      </xdr:nvSpPr>
      <xdr:spPr bwMode="auto">
        <a:xfrm>
          <a:off x="3414712" y="8048625"/>
          <a:ext cx="23400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min, enter the time.</a:t>
          </a:r>
          <a:endParaRPr lang="en-GB"/>
        </a:p>
      </xdr:txBody>
    </xdr:sp>
    <xdr:clientData/>
  </xdr:twoCellAnchor>
  <xdr:twoCellAnchor editAs="oneCell">
    <xdr:from>
      <xdr:col>11</xdr:col>
      <xdr:colOff>309562</xdr:colOff>
      <xdr:row>30</xdr:row>
      <xdr:rowOff>95249</xdr:rowOff>
    </xdr:from>
    <xdr:to>
      <xdr:col>15</xdr:col>
      <xdr:colOff>563587</xdr:colOff>
      <xdr:row>31</xdr:row>
      <xdr:rowOff>904874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xmlns="" id="{16C6B7C7-C3DD-4F91-957E-347F5EBEA159}"/>
            </a:ext>
          </a:extLst>
        </xdr:cNvPr>
        <xdr:cNvSpPr>
          <a:spLocks noChangeArrowheads="1"/>
        </xdr:cNvSpPr>
      </xdr:nvSpPr>
      <xdr:spPr bwMode="auto">
        <a:xfrm>
          <a:off x="6215062" y="8572499"/>
          <a:ext cx="2340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Liquid samples are diluted 20-fold in the standard assay procedure. If a dilution other than 20 is used enter the new value.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enter 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GB"/>
        </a:p>
      </xdr:txBody>
    </xdr:sp>
    <xdr:clientData/>
  </xdr:twoCellAnchor>
  <xdr:twoCellAnchor editAs="oneCell">
    <xdr:from>
      <xdr:col>11</xdr:col>
      <xdr:colOff>314325</xdr:colOff>
      <xdr:row>22</xdr:row>
      <xdr:rowOff>38099</xdr:rowOff>
    </xdr:from>
    <xdr:to>
      <xdr:col>15</xdr:col>
      <xdr:colOff>568350</xdr:colOff>
      <xdr:row>29</xdr:row>
      <xdr:rowOff>123825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xmlns="" id="{536CEF01-E767-4A6D-8405-2F1806736F93}"/>
            </a:ext>
          </a:extLst>
        </xdr:cNvPr>
        <xdr:cNvSpPr>
          <a:spLocks noChangeArrowheads="1"/>
        </xdr:cNvSpPr>
      </xdr:nvSpPr>
      <xdr:spPr bwMode="auto">
        <a:xfrm>
          <a:off x="6219825" y="6991349"/>
          <a:ext cx="2340000" cy="1419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volume. 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only: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enter the weight of sample (grams) and total extract volume (mL). If the extract  weight or volume is other than 0.5 g or 10 mL, respectively, enter the new values.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4</xdr:col>
      <xdr:colOff>533400</xdr:colOff>
      <xdr:row>12</xdr:row>
      <xdr:rowOff>238125</xdr:rowOff>
    </xdr:from>
    <xdr:to>
      <xdr:col>4</xdr:col>
      <xdr:colOff>542925</xdr:colOff>
      <xdr:row>13</xdr:row>
      <xdr:rowOff>123825</xdr:rowOff>
    </xdr:to>
    <xdr:cxnSp macro="">
      <xdr:nvCxnSpPr>
        <xdr:cNvPr id="12590" name="Straight Arrow Connector 2">
          <a:extLst>
            <a:ext uri="{FF2B5EF4-FFF2-40B4-BE49-F238E27FC236}">
              <a16:creationId xmlns:a16="http://schemas.microsoft.com/office/drawing/2014/main" xmlns="" id="{EA148264-5511-473B-9E83-FE7D8F4AB38A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43075" y="4371975"/>
          <a:ext cx="9525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</xdr:row>
      <xdr:rowOff>304800</xdr:rowOff>
    </xdr:from>
    <xdr:to>
      <xdr:col>8</xdr:col>
      <xdr:colOff>9525</xdr:colOff>
      <xdr:row>16</xdr:row>
      <xdr:rowOff>66675</xdr:rowOff>
    </xdr:to>
    <xdr:cxnSp macro="">
      <xdr:nvCxnSpPr>
        <xdr:cNvPr id="12591" name="Straight Arrow Connector 38">
          <a:extLst>
            <a:ext uri="{FF2B5EF4-FFF2-40B4-BE49-F238E27FC236}">
              <a16:creationId xmlns:a16="http://schemas.microsoft.com/office/drawing/2014/main" xmlns="" id="{3EC4BCAC-0C11-40E2-AE50-0FA0FBBDEB18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876425" y="4438650"/>
          <a:ext cx="2028825" cy="704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171450</xdr:colOff>
      <xdr:row>20</xdr:row>
      <xdr:rowOff>66675</xdr:rowOff>
    </xdr:from>
    <xdr:to>
      <xdr:col>5</xdr:col>
      <xdr:colOff>57150</xdr:colOff>
      <xdr:row>22</xdr:row>
      <xdr:rowOff>38100</xdr:rowOff>
    </xdr:to>
    <xdr:cxnSp macro="">
      <xdr:nvCxnSpPr>
        <xdr:cNvPr id="12592" name="Straight Arrow Connector 41">
          <a:extLst>
            <a:ext uri="{FF2B5EF4-FFF2-40B4-BE49-F238E27FC236}">
              <a16:creationId xmlns:a16="http://schemas.microsoft.com/office/drawing/2014/main" xmlns="" id="{D755058E-867E-4933-A492-FBB84E023A0F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381125" y="6934200"/>
          <a:ext cx="542925" cy="361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76200</xdr:rowOff>
    </xdr:from>
    <xdr:to>
      <xdr:col>7</xdr:col>
      <xdr:colOff>342900</xdr:colOff>
      <xdr:row>30</xdr:row>
      <xdr:rowOff>171450</xdr:rowOff>
    </xdr:to>
    <xdr:cxnSp macro="">
      <xdr:nvCxnSpPr>
        <xdr:cNvPr id="12593" name="Straight Arrow Connector 44">
          <a:extLst>
            <a:ext uri="{FF2B5EF4-FFF2-40B4-BE49-F238E27FC236}">
              <a16:creationId xmlns:a16="http://schemas.microsoft.com/office/drawing/2014/main" xmlns="" id="{143535F5-0E7C-4F25-890A-45F08DDC8207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552700" y="6943725"/>
          <a:ext cx="1028700" cy="20097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104775</xdr:rowOff>
    </xdr:from>
    <xdr:to>
      <xdr:col>8</xdr:col>
      <xdr:colOff>400050</xdr:colOff>
      <xdr:row>31</xdr:row>
      <xdr:rowOff>885825</xdr:rowOff>
    </xdr:to>
    <xdr:cxnSp macro="">
      <xdr:nvCxnSpPr>
        <xdr:cNvPr id="12594" name="Straight Arrow Connector 56">
          <a:extLst>
            <a:ext uri="{FF2B5EF4-FFF2-40B4-BE49-F238E27FC236}">
              <a16:creationId xmlns:a16="http://schemas.microsoft.com/office/drawing/2014/main" xmlns="" id="{1ADCA32B-7E08-4DB3-9144-03C6935CE08E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552700" y="6972300"/>
          <a:ext cx="1743075" cy="2886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20</xdr:row>
      <xdr:rowOff>95250</xdr:rowOff>
    </xdr:from>
    <xdr:to>
      <xdr:col>9</xdr:col>
      <xdr:colOff>438150</xdr:colOff>
      <xdr:row>28</xdr:row>
      <xdr:rowOff>123825</xdr:rowOff>
    </xdr:to>
    <xdr:cxnSp macro="">
      <xdr:nvCxnSpPr>
        <xdr:cNvPr id="12595" name="Straight Arrow Connector 61">
          <a:extLst>
            <a:ext uri="{FF2B5EF4-FFF2-40B4-BE49-F238E27FC236}">
              <a16:creationId xmlns:a16="http://schemas.microsoft.com/office/drawing/2014/main" xmlns="" id="{E99545B5-EB95-471E-BF36-21C1E4BAC885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V="1">
          <a:off x="4581525" y="6962775"/>
          <a:ext cx="409575" cy="15621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390525</xdr:colOff>
      <xdr:row>20</xdr:row>
      <xdr:rowOff>85725</xdr:rowOff>
    </xdr:from>
    <xdr:to>
      <xdr:col>11</xdr:col>
      <xdr:colOff>304800</xdr:colOff>
      <xdr:row>31</xdr:row>
      <xdr:rowOff>400050</xdr:rowOff>
    </xdr:to>
    <xdr:cxnSp macro="">
      <xdr:nvCxnSpPr>
        <xdr:cNvPr id="12596" name="Straight Arrow Connector 64">
          <a:extLst>
            <a:ext uri="{FF2B5EF4-FFF2-40B4-BE49-F238E27FC236}">
              <a16:creationId xmlns:a16="http://schemas.microsoft.com/office/drawing/2014/main" xmlns="" id="{93BC5BD0-DF1B-4F23-991A-06F1A6BC6BB3}"/>
            </a:ext>
          </a:extLst>
        </xdr:cNvPr>
        <xdr:cNvCxnSpPr>
          <a:cxnSpLocks noChangeShapeType="1"/>
          <a:stCxn id="6252" idx="1"/>
        </xdr:cNvCxnSpPr>
      </xdr:nvCxnSpPr>
      <xdr:spPr bwMode="auto">
        <a:xfrm flipH="1" flipV="1">
          <a:off x="5638800" y="6953250"/>
          <a:ext cx="571500" cy="2419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323850</xdr:colOff>
      <xdr:row>20</xdr:row>
      <xdr:rowOff>123825</xdr:rowOff>
    </xdr:from>
    <xdr:to>
      <xdr:col>14</xdr:col>
      <xdr:colOff>57150</xdr:colOff>
      <xdr:row>22</xdr:row>
      <xdr:rowOff>38100</xdr:rowOff>
    </xdr:to>
    <xdr:cxnSp macro="">
      <xdr:nvCxnSpPr>
        <xdr:cNvPr id="12597" name="Straight Arrow Connector 67">
          <a:extLst>
            <a:ext uri="{FF2B5EF4-FFF2-40B4-BE49-F238E27FC236}">
              <a16:creationId xmlns:a16="http://schemas.microsoft.com/office/drawing/2014/main" xmlns="" id="{E1A44772-0E20-4EE4-BA17-4357EFC38B2C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000875" y="6991350"/>
          <a:ext cx="390525" cy="3048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57150</xdr:colOff>
      <xdr:row>20</xdr:row>
      <xdr:rowOff>85725</xdr:rowOff>
    </xdr:from>
    <xdr:to>
      <xdr:col>14</xdr:col>
      <xdr:colOff>371475</xdr:colOff>
      <xdr:row>22</xdr:row>
      <xdr:rowOff>38100</xdr:rowOff>
    </xdr:to>
    <xdr:cxnSp macro="">
      <xdr:nvCxnSpPr>
        <xdr:cNvPr id="12598" name="Straight Arrow Connector 91">
          <a:extLst>
            <a:ext uri="{FF2B5EF4-FFF2-40B4-BE49-F238E27FC236}">
              <a16:creationId xmlns:a16="http://schemas.microsoft.com/office/drawing/2014/main" xmlns="" id="{FF8A151C-5F69-4151-90BA-9EDEBEA75FEB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V="1">
          <a:off x="7391400" y="6953250"/>
          <a:ext cx="31432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17</xdr:col>
      <xdr:colOff>0</xdr:colOff>
      <xdr:row>5</xdr:row>
      <xdr:rowOff>19050</xdr:rowOff>
    </xdr:to>
    <xdr:pic>
      <xdr:nvPicPr>
        <xdr:cNvPr id="12599" name="Picture 2">
          <a:extLst>
            <a:ext uri="{FF2B5EF4-FFF2-40B4-BE49-F238E27FC236}">
              <a16:creationId xmlns:a16="http://schemas.microsoft.com/office/drawing/2014/main" xmlns="" id="{54335A94-66AA-4EA9-9841-276864FF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677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2</xdr:row>
      <xdr:rowOff>1238250</xdr:rowOff>
    </xdr:from>
    <xdr:to>
      <xdr:col>18</xdr:col>
      <xdr:colOff>95250</xdr:colOff>
      <xdr:row>3</xdr:row>
      <xdr:rowOff>161925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7723567-2A54-4F35-8A3D-E28E2E68B2B6}"/>
            </a:ext>
          </a:extLst>
        </xdr:cNvPr>
        <xdr:cNvSpPr txBox="1">
          <a:spLocks noChangeArrowheads="1"/>
        </xdr:cNvSpPr>
      </xdr:nvSpPr>
      <xdr:spPr bwMode="auto">
        <a:xfrm>
          <a:off x="8039100" y="2600325"/>
          <a:ext cx="714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16</xdr:col>
      <xdr:colOff>38100</xdr:colOff>
      <xdr:row>3</xdr:row>
      <xdr:rowOff>161925</xdr:rowOff>
    </xdr:from>
    <xdr:to>
      <xdr:col>18</xdr:col>
      <xdr:colOff>342900</xdr:colOff>
      <xdr:row>4</xdr:row>
      <xdr:rowOff>171450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DF78ED7-7089-4D6A-ACDB-A18635095E45}"/>
            </a:ext>
          </a:extLst>
        </xdr:cNvPr>
        <xdr:cNvSpPr txBox="1">
          <a:spLocks noChangeArrowheads="1"/>
        </xdr:cNvSpPr>
      </xdr:nvSpPr>
      <xdr:spPr bwMode="auto">
        <a:xfrm>
          <a:off x="7667625" y="1524000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50E5370-27C5-4D7B-8F8B-4FCA3DB8FCB1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20</xdr:col>
      <xdr:colOff>0</xdr:colOff>
      <xdr:row>2</xdr:row>
      <xdr:rowOff>304800</xdr:rowOff>
    </xdr:to>
    <xdr:pic>
      <xdr:nvPicPr>
        <xdr:cNvPr id="2462" name="Picture 4">
          <a:extLst>
            <a:ext uri="{FF2B5EF4-FFF2-40B4-BE49-F238E27FC236}">
              <a16:creationId xmlns:a16="http://schemas.microsoft.com/office/drawing/2014/main" xmlns="" id="{F15AD6AC-161E-48FE-9B92-D7321409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96583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2"/>
  <sheetViews>
    <sheetView tabSelected="1" zoomScaleSheetLayoutView="75" workbookViewId="0">
      <selection activeCell="H6" sqref="H6"/>
    </sheetView>
  </sheetViews>
  <sheetFormatPr baseColWidth="10" defaultColWidth="12.33203125" defaultRowHeight="13" x14ac:dyDescent="0.15"/>
  <cols>
    <col min="1" max="1" width="1.6640625" style="11" customWidth="1"/>
    <col min="2" max="2" width="0.5" style="11" customWidth="1"/>
    <col min="3" max="3" width="1.1640625" style="19" customWidth="1"/>
    <col min="4" max="4" width="14.83203125" style="11" customWidth="1"/>
    <col min="5" max="5" width="9.83203125" style="11" customWidth="1"/>
    <col min="6" max="6" width="9.33203125" style="11" customWidth="1"/>
    <col min="7" max="7" width="11.33203125" style="11" customWidth="1"/>
    <col min="8" max="9" width="9.83203125" style="11" customWidth="1"/>
    <col min="10" max="10" width="10.5" style="11" customWidth="1"/>
    <col min="11" max="12" width="9.83203125" style="11" customWidth="1"/>
    <col min="13" max="13" width="1.6640625" style="11" customWidth="1"/>
    <col min="14" max="15" width="9.83203125" style="11" customWidth="1"/>
    <col min="16" max="16" width="11.33203125" style="11" customWidth="1"/>
    <col min="17" max="17" width="0.6640625" style="11" customWidth="1"/>
    <col min="18" max="18" width="86" style="10" customWidth="1"/>
    <col min="19" max="16384" width="12.33203125" style="11"/>
  </cols>
  <sheetData>
    <row r="1" spans="1:21" ht="7.75" customHeight="1" x14ac:dyDescent="0.15">
      <c r="A1" s="10"/>
      <c r="B1" s="10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1" ht="13.75" customHeight="1" x14ac:dyDescent="0.15">
      <c r="A2" s="10"/>
      <c r="B2" s="12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1" ht="51" customHeight="1" x14ac:dyDescent="0.15">
      <c r="A3" s="10"/>
      <c r="B3" s="12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41"/>
      <c r="Q3" s="12"/>
    </row>
    <row r="4" spans="1:21" ht="27" customHeight="1" x14ac:dyDescent="0.15">
      <c r="A4" s="10"/>
      <c r="B4" s="12"/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41"/>
      <c r="Q4" s="12"/>
    </row>
    <row r="5" spans="1:21" ht="18" customHeight="1" x14ac:dyDescent="0.15">
      <c r="A5" s="10"/>
      <c r="B5" s="12"/>
      <c r="C5" s="1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1"/>
      <c r="Q5" s="12"/>
    </row>
    <row r="6" spans="1:21" ht="13.75" customHeight="1" x14ac:dyDescent="0.15">
      <c r="A6" s="10"/>
      <c r="B6" s="12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1"/>
      <c r="Q6" s="12"/>
    </row>
    <row r="7" spans="1:21" s="22" customFormat="1" ht="43" customHeight="1" x14ac:dyDescent="0.2">
      <c r="A7" s="10"/>
      <c r="B7" s="12"/>
      <c r="C7" s="42" t="s">
        <v>11</v>
      </c>
      <c r="D7" s="21"/>
      <c r="E7" s="21"/>
      <c r="F7" s="21"/>
      <c r="G7" s="21"/>
      <c r="H7" s="94"/>
      <c r="I7" s="21"/>
      <c r="J7" s="21"/>
      <c r="K7" s="21"/>
      <c r="L7" s="21"/>
      <c r="M7" s="21"/>
      <c r="N7" s="21"/>
      <c r="O7" s="21"/>
      <c r="P7" s="41"/>
      <c r="Q7" s="12"/>
      <c r="R7" s="10"/>
    </row>
    <row r="8" spans="1:21" s="22" customFormat="1" ht="61.75" customHeight="1" x14ac:dyDescent="0.15">
      <c r="A8" s="10"/>
      <c r="B8" s="12"/>
      <c r="C8" s="125" t="s">
        <v>32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"/>
      <c r="R8" s="10"/>
    </row>
    <row r="9" spans="1:21" s="22" customFormat="1" ht="40" customHeight="1" x14ac:dyDescent="0.2">
      <c r="A9" s="10"/>
      <c r="B9" s="12"/>
      <c r="C9" s="42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2"/>
      <c r="Q9" s="12"/>
      <c r="R9" s="10"/>
    </row>
    <row r="10" spans="1:21" s="22" customFormat="1" ht="17" x14ac:dyDescent="0.2">
      <c r="A10" s="10"/>
      <c r="B10" s="12"/>
      <c r="C10" s="39" t="s">
        <v>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2"/>
      <c r="Q10" s="12"/>
      <c r="R10" s="10"/>
    </row>
    <row r="11" spans="1:21" s="22" customFormat="1" ht="15" x14ac:dyDescent="0.2">
      <c r="A11" s="10"/>
      <c r="B11" s="12"/>
      <c r="C11" s="39" t="s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2"/>
      <c r="Q11" s="12"/>
      <c r="R11" s="10"/>
      <c r="S11" s="20"/>
      <c r="T11" s="20"/>
      <c r="U11" s="20"/>
    </row>
    <row r="12" spans="1:21" s="22" customFormat="1" x14ac:dyDescent="0.15">
      <c r="A12" s="10"/>
      <c r="B12" s="12"/>
      <c r="C12" s="1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2"/>
      <c r="Q12" s="12"/>
      <c r="R12" s="10"/>
      <c r="S12" s="20"/>
      <c r="T12" s="20"/>
      <c r="U12" s="20"/>
    </row>
    <row r="13" spans="1:21" s="22" customFormat="1" ht="25" customHeight="1" x14ac:dyDescent="0.15">
      <c r="A13" s="10"/>
      <c r="B13" s="12"/>
      <c r="C13" s="1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2"/>
      <c r="Q13" s="12"/>
      <c r="R13" s="10"/>
      <c r="S13" s="20"/>
      <c r="T13" s="20"/>
      <c r="U13" s="20"/>
    </row>
    <row r="14" spans="1:21" s="20" customFormat="1" ht="16.75" customHeight="1" x14ac:dyDescent="0.15">
      <c r="A14" s="10"/>
      <c r="B14" s="12"/>
      <c r="C14" s="17"/>
      <c r="D14" s="69" t="s">
        <v>10</v>
      </c>
      <c r="E14" s="70"/>
      <c r="F14" s="71"/>
      <c r="G14" s="72"/>
      <c r="H14" s="73"/>
      <c r="I14" s="74"/>
      <c r="J14" s="73"/>
      <c r="K14" s="73"/>
      <c r="L14" s="75"/>
      <c r="M14" s="75"/>
      <c r="N14" s="73"/>
      <c r="O14" s="73"/>
      <c r="P14" s="73"/>
      <c r="Q14" s="12"/>
      <c r="R14" s="10"/>
    </row>
    <row r="15" spans="1:21" s="22" customFormat="1" ht="16.75" customHeight="1" x14ac:dyDescent="0.15">
      <c r="A15" s="10"/>
      <c r="B15" s="12"/>
      <c r="C15" s="17"/>
      <c r="D15" s="76"/>
      <c r="E15" s="77" t="s">
        <v>26</v>
      </c>
      <c r="F15" s="74"/>
      <c r="G15" s="74"/>
      <c r="H15" s="73"/>
      <c r="I15" s="73"/>
      <c r="J15" s="73"/>
      <c r="K15" s="73"/>
      <c r="L15" s="73"/>
      <c r="M15" s="73"/>
      <c r="N15" s="78"/>
      <c r="O15" s="73"/>
      <c r="P15" s="73"/>
      <c r="Q15" s="43"/>
      <c r="R15" s="10"/>
      <c r="S15" s="20"/>
      <c r="T15" s="20"/>
      <c r="U15" s="20"/>
    </row>
    <row r="16" spans="1:21" s="22" customFormat="1" ht="16.75" customHeight="1" x14ac:dyDescent="0.15">
      <c r="A16" s="10"/>
      <c r="B16" s="12"/>
      <c r="C16" s="17"/>
      <c r="D16" s="76"/>
      <c r="E16" s="79" t="s">
        <v>24</v>
      </c>
      <c r="F16" s="80" t="s">
        <v>25</v>
      </c>
      <c r="G16" s="81" t="s">
        <v>20</v>
      </c>
      <c r="H16" s="73"/>
      <c r="I16" s="73"/>
      <c r="J16" s="73"/>
      <c r="K16" s="73"/>
      <c r="L16" s="73"/>
      <c r="M16" s="73"/>
      <c r="N16" s="78"/>
      <c r="O16" s="73"/>
      <c r="P16" s="73"/>
      <c r="Q16" s="43"/>
      <c r="R16" s="10"/>
      <c r="S16" s="20"/>
      <c r="T16" s="20"/>
      <c r="U16" s="20"/>
    </row>
    <row r="17" spans="1:21" s="22" customFormat="1" ht="16.75" customHeight="1" x14ac:dyDescent="0.15">
      <c r="A17" s="10"/>
      <c r="B17" s="12"/>
      <c r="C17" s="17"/>
      <c r="D17" s="76"/>
      <c r="E17" s="87"/>
      <c r="F17" s="87"/>
      <c r="G17" s="82" t="s">
        <v>27</v>
      </c>
      <c r="H17" s="73"/>
      <c r="I17" s="73"/>
      <c r="J17" s="73"/>
      <c r="K17" s="73"/>
      <c r="L17" s="73"/>
      <c r="M17" s="73"/>
      <c r="N17" s="78"/>
      <c r="O17" s="73"/>
      <c r="P17" s="73"/>
      <c r="Q17" s="43"/>
      <c r="R17" s="10"/>
      <c r="S17" s="20"/>
      <c r="T17" s="20"/>
      <c r="U17" s="20"/>
    </row>
    <row r="18" spans="1:21" s="22" customFormat="1" x14ac:dyDescent="0.15">
      <c r="A18" s="10"/>
      <c r="B18" s="12"/>
      <c r="C18" s="17"/>
      <c r="D18" s="73"/>
      <c r="E18" s="83"/>
      <c r="F18" s="73"/>
      <c r="G18" s="73"/>
      <c r="H18" s="73"/>
      <c r="I18" s="73"/>
      <c r="J18" s="73"/>
      <c r="K18" s="73"/>
      <c r="L18" s="109" t="s">
        <v>23</v>
      </c>
      <c r="M18" s="107"/>
      <c r="N18" s="43" t="s">
        <v>33</v>
      </c>
      <c r="O18" s="73"/>
      <c r="P18" s="73"/>
      <c r="Q18" s="43"/>
      <c r="R18" s="10"/>
    </row>
    <row r="19" spans="1:21" s="22" customFormat="1" ht="60" x14ac:dyDescent="0.15">
      <c r="A19" s="10"/>
      <c r="B19" s="12"/>
      <c r="C19" s="17"/>
      <c r="D19" s="88" t="s">
        <v>0</v>
      </c>
      <c r="E19" s="127" t="s">
        <v>30</v>
      </c>
      <c r="F19" s="128"/>
      <c r="G19" s="81" t="s">
        <v>31</v>
      </c>
      <c r="H19" s="84" t="s">
        <v>18</v>
      </c>
      <c r="I19" s="84" t="s">
        <v>21</v>
      </c>
      <c r="J19" s="84" t="s">
        <v>22</v>
      </c>
      <c r="K19" s="84" t="s">
        <v>17</v>
      </c>
      <c r="L19" s="89" t="s">
        <v>36</v>
      </c>
      <c r="M19" s="89"/>
      <c r="N19" s="84" t="s">
        <v>19</v>
      </c>
      <c r="O19" s="84" t="s">
        <v>16</v>
      </c>
      <c r="P19" s="90" t="s">
        <v>37</v>
      </c>
      <c r="Q19" s="43"/>
      <c r="R19" s="10"/>
    </row>
    <row r="20" spans="1:21" s="22" customFormat="1" ht="26" x14ac:dyDescent="0.15">
      <c r="A20" s="10"/>
      <c r="B20" s="12"/>
      <c r="C20" s="17"/>
      <c r="D20" s="88"/>
      <c r="E20" s="65" t="s">
        <v>24</v>
      </c>
      <c r="F20" s="60" t="s">
        <v>25</v>
      </c>
      <c r="G20" s="90"/>
      <c r="H20" s="84"/>
      <c r="I20" s="84"/>
      <c r="J20" s="84"/>
      <c r="K20" s="84"/>
      <c r="L20" s="84"/>
      <c r="M20" s="108"/>
      <c r="N20" s="84"/>
      <c r="O20" s="84"/>
      <c r="P20" s="84"/>
      <c r="Q20" s="12"/>
      <c r="R20" s="10"/>
    </row>
    <row r="21" spans="1:21" s="22" customFormat="1" x14ac:dyDescent="0.15">
      <c r="A21" s="10"/>
      <c r="B21" s="12"/>
      <c r="C21" s="17"/>
      <c r="D21" s="91"/>
      <c r="E21" s="87"/>
      <c r="F21" s="87"/>
      <c r="G21" s="82" t="s">
        <v>27</v>
      </c>
      <c r="H21" s="91">
        <v>0.05</v>
      </c>
      <c r="I21" s="92">
        <v>1.6</v>
      </c>
      <c r="J21" s="92">
        <v>10</v>
      </c>
      <c r="K21" s="92">
        <v>20</v>
      </c>
      <c r="L21" s="85" t="s">
        <v>27</v>
      </c>
      <c r="M21" s="75"/>
      <c r="N21" s="93">
        <v>0.5</v>
      </c>
      <c r="O21" s="91">
        <v>10</v>
      </c>
      <c r="P21" s="85" t="s">
        <v>27</v>
      </c>
      <c r="Q21" s="12"/>
      <c r="R21" s="10"/>
    </row>
    <row r="22" spans="1:21" s="22" customFormat="1" x14ac:dyDescent="0.15">
      <c r="A22" s="10"/>
      <c r="B22" s="12"/>
      <c r="C22" s="1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  <c r="Q22" s="12"/>
      <c r="R22" s="10"/>
    </row>
    <row r="23" spans="1:21" s="22" customFormat="1" x14ac:dyDescent="0.15">
      <c r="A23" s="10"/>
      <c r="B23" s="12"/>
      <c r="C23" s="1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2"/>
      <c r="Q23" s="12"/>
      <c r="R23" s="10"/>
    </row>
    <row r="24" spans="1:21" s="22" customFormat="1" x14ac:dyDescent="0.15">
      <c r="A24" s="10"/>
      <c r="B24" s="12"/>
      <c r="C24" s="1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2"/>
      <c r="Q24" s="12"/>
      <c r="R24" s="10"/>
    </row>
    <row r="25" spans="1:21" s="22" customFormat="1" x14ac:dyDescent="0.15">
      <c r="A25" s="10"/>
      <c r="B25" s="12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2"/>
      <c r="Q25" s="12"/>
      <c r="R25" s="10"/>
    </row>
    <row r="26" spans="1:21" s="22" customFormat="1" x14ac:dyDescent="0.15">
      <c r="A26" s="10"/>
      <c r="B26" s="12"/>
      <c r="C26" s="1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2"/>
      <c r="Q26" s="12"/>
      <c r="R26" s="10"/>
    </row>
    <row r="27" spans="1:21" s="22" customFormat="1" x14ac:dyDescent="0.15">
      <c r="A27" s="10"/>
      <c r="B27" s="12"/>
      <c r="C27" s="1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2"/>
      <c r="Q27" s="12"/>
      <c r="R27" s="10"/>
    </row>
    <row r="28" spans="1:21" s="22" customFormat="1" x14ac:dyDescent="0.15">
      <c r="A28" s="10"/>
      <c r="B28" s="12"/>
      <c r="C28" s="1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2"/>
      <c r="Q28" s="12"/>
      <c r="R28" s="10"/>
    </row>
    <row r="29" spans="1:21" s="22" customFormat="1" x14ac:dyDescent="0.15">
      <c r="A29" s="10"/>
      <c r="B29" s="12"/>
      <c r="C29" s="17"/>
      <c r="D29" s="24"/>
      <c r="E29" s="24"/>
      <c r="F29" s="24"/>
      <c r="G29" s="24"/>
      <c r="H29" s="24"/>
      <c r="I29" s="24"/>
      <c r="J29" s="24" t="s">
        <v>13</v>
      </c>
      <c r="K29" s="24"/>
      <c r="L29" s="24"/>
      <c r="M29" s="24"/>
      <c r="N29" s="24"/>
      <c r="O29" s="24"/>
      <c r="P29" s="12"/>
      <c r="Q29" s="12"/>
      <c r="R29" s="10"/>
    </row>
    <row r="30" spans="1:21" s="22" customFormat="1" x14ac:dyDescent="0.15">
      <c r="A30" s="10"/>
      <c r="B30" s="12"/>
      <c r="C30" s="1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2"/>
      <c r="Q30" s="12"/>
      <c r="R30" s="10"/>
    </row>
    <row r="31" spans="1:21" s="22" customFormat="1" x14ac:dyDescent="0.15">
      <c r="A31" s="10"/>
      <c r="B31" s="12"/>
      <c r="C31" s="1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2"/>
      <c r="Q31" s="12"/>
      <c r="R31" s="10"/>
    </row>
    <row r="32" spans="1:21" s="22" customFormat="1" ht="151.75" customHeight="1" x14ac:dyDescent="0.2">
      <c r="A32" s="10"/>
      <c r="B32" s="12"/>
      <c r="C32" s="44" t="s">
        <v>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12"/>
      <c r="R32" s="10"/>
    </row>
    <row r="33" spans="1:18" s="26" customFormat="1" ht="25" customHeight="1" x14ac:dyDescent="0.2">
      <c r="A33" s="25"/>
      <c r="B33" s="28"/>
      <c r="C33" s="45" t="s">
        <v>5</v>
      </c>
      <c r="D33" s="36"/>
      <c r="E33" s="36"/>
      <c r="F33" s="36"/>
      <c r="G33" s="36"/>
      <c r="H33" s="36"/>
      <c r="I33" s="36"/>
      <c r="K33" s="36"/>
      <c r="L33" s="36"/>
      <c r="M33" s="36"/>
      <c r="N33" s="36"/>
      <c r="O33" s="36"/>
      <c r="P33" s="35"/>
      <c r="Q33" s="28"/>
      <c r="R33" s="25"/>
    </row>
    <row r="34" spans="1:18" s="27" customFormat="1" ht="43" customHeight="1" x14ac:dyDescent="0.15">
      <c r="A34" s="25"/>
      <c r="B34" s="28"/>
      <c r="C34" s="125" t="s">
        <v>6</v>
      </c>
      <c r="D34" s="129"/>
      <c r="E34" s="129"/>
      <c r="F34" s="129"/>
      <c r="G34" s="129"/>
      <c r="H34" s="129"/>
      <c r="I34" s="47"/>
      <c r="J34" s="104" t="s">
        <v>7</v>
      </c>
      <c r="K34" s="47"/>
      <c r="L34" s="47"/>
      <c r="M34" s="47"/>
      <c r="N34" s="47"/>
      <c r="O34" s="47"/>
      <c r="P34" s="48"/>
      <c r="Q34" s="29"/>
      <c r="R34" s="25"/>
    </row>
    <row r="35" spans="1:18" s="27" customFormat="1" ht="31" customHeight="1" x14ac:dyDescent="0.2">
      <c r="A35" s="25"/>
      <c r="B35" s="28"/>
      <c r="C35" s="37" t="s">
        <v>1</v>
      </c>
      <c r="D35" s="37"/>
      <c r="E35" s="37"/>
      <c r="F35" s="37"/>
      <c r="G35" s="37"/>
      <c r="H35" s="37"/>
      <c r="I35" s="37"/>
      <c r="J35" s="49"/>
      <c r="K35" s="37"/>
      <c r="L35" s="37"/>
      <c r="M35" s="37"/>
      <c r="N35" s="37"/>
      <c r="O35" s="37"/>
      <c r="P35" s="49"/>
      <c r="Q35" s="29"/>
      <c r="R35" s="25"/>
    </row>
    <row r="36" spans="1:18" s="27" customFormat="1" ht="16.75" customHeight="1" x14ac:dyDescent="0.2">
      <c r="A36" s="25"/>
      <c r="B36" s="28"/>
      <c r="C36" s="38" t="s">
        <v>8</v>
      </c>
      <c r="D36" s="37"/>
      <c r="E36" s="37"/>
      <c r="F36" s="37"/>
      <c r="G36" s="37"/>
      <c r="H36" s="37"/>
      <c r="I36" s="37"/>
      <c r="J36" s="48" t="s">
        <v>34</v>
      </c>
      <c r="K36" s="37"/>
      <c r="L36" s="37"/>
      <c r="M36" s="37"/>
      <c r="N36" s="37"/>
      <c r="O36" s="37"/>
      <c r="P36" s="48"/>
      <c r="Q36" s="29"/>
      <c r="R36" s="25"/>
    </row>
    <row r="37" spans="1:18" s="27" customFormat="1" ht="16.75" customHeight="1" x14ac:dyDescent="0.2">
      <c r="A37" s="25"/>
      <c r="B37" s="28"/>
      <c r="C37" s="50" t="s">
        <v>9</v>
      </c>
      <c r="D37" s="37"/>
      <c r="E37" s="37"/>
      <c r="F37" s="37"/>
      <c r="G37" s="37"/>
      <c r="H37" s="37"/>
      <c r="I37" s="37"/>
      <c r="J37" s="48" t="s">
        <v>35</v>
      </c>
      <c r="K37" s="37"/>
      <c r="L37" s="37"/>
      <c r="M37" s="37"/>
      <c r="N37" s="37"/>
      <c r="O37" s="37"/>
      <c r="P37" s="48"/>
      <c r="Q37" s="29"/>
      <c r="R37" s="25"/>
    </row>
    <row r="38" spans="1:18" ht="16.75" customHeight="1" x14ac:dyDescent="0.2">
      <c r="A38" s="25"/>
      <c r="B38" s="28"/>
      <c r="C38" s="50" t="s">
        <v>2</v>
      </c>
      <c r="D38" s="39"/>
      <c r="E38" s="39"/>
      <c r="F38" s="39"/>
      <c r="G38" s="39"/>
      <c r="H38" s="39"/>
      <c r="I38" s="39"/>
      <c r="J38" s="48" t="s">
        <v>3</v>
      </c>
      <c r="K38" s="39"/>
      <c r="L38" s="39"/>
      <c r="M38" s="39"/>
      <c r="N38" s="39"/>
      <c r="O38" s="39"/>
      <c r="P38" s="48"/>
      <c r="Q38" s="29"/>
      <c r="R38" s="25"/>
    </row>
    <row r="39" spans="1:18" ht="16.75" customHeight="1" x14ac:dyDescent="0.2">
      <c r="A39" s="25"/>
      <c r="B39" s="28"/>
      <c r="C39" s="50"/>
      <c r="D39" s="39"/>
      <c r="E39" s="39"/>
      <c r="F39" s="39"/>
      <c r="G39" s="39"/>
      <c r="H39" s="39"/>
      <c r="I39" s="39"/>
      <c r="K39" s="39"/>
      <c r="L39" s="39"/>
      <c r="M39" s="39"/>
      <c r="N39" s="45" t="s">
        <v>40</v>
      </c>
      <c r="P39" s="36"/>
      <c r="Q39" s="29"/>
      <c r="R39" s="25"/>
    </row>
    <row r="40" spans="1:18" ht="16.75" customHeight="1" x14ac:dyDescent="0.2">
      <c r="A40" s="25"/>
      <c r="B40" s="28"/>
      <c r="C40" s="5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/>
      <c r="O40" s="39"/>
      <c r="P40" s="51"/>
      <c r="Q40" s="29"/>
      <c r="R40" s="25"/>
    </row>
    <row r="41" spans="1:18" s="26" customFormat="1" ht="9.25" customHeight="1" x14ac:dyDescent="0.2">
      <c r="A41" s="25"/>
      <c r="B41" s="2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6"/>
      <c r="Q41" s="28"/>
      <c r="R41" s="25"/>
    </row>
    <row r="42" spans="1:18" s="26" customFormat="1" ht="400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sheetProtection password="8E71" sheet="1" objects="1" scenarios="1"/>
  <mergeCells count="3">
    <mergeCell ref="C8:P8"/>
    <mergeCell ref="E19:F19"/>
    <mergeCell ref="C34:H34"/>
  </mergeCells>
  <phoneticPr fontId="0" type="noConversion"/>
  <dataValidations count="2">
    <dataValidation allowBlank="1" sqref="P5:P7 P1:P2 A1:B1048576 D1:O7 K35:O40 C42:O65536 C35 P35 P41:P65536 C37:C40 J35 Q20:R65536 D35:I40 C1:C32 J40 R14:R19 D9:P13 V1:IV1048576 Q1:U13 S18:U65536 D22:I33 J22:J32 K22:P33"/>
    <dataValidation allowBlank="1" showInputMessage="1" sqref="S14:U17 E16:G17 F18 D15:D21 D14:P14 E20:F21 G18:G21 Q14:Q19 E18:E19 H15:P21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57"/>
  <sheetViews>
    <sheetView topLeftCell="A2" zoomScaleNormal="82" zoomScalePageLayoutView="82" workbookViewId="0">
      <selection activeCell="B4" sqref="B4"/>
    </sheetView>
  </sheetViews>
  <sheetFormatPr baseColWidth="10" defaultColWidth="12.33203125" defaultRowHeight="13" x14ac:dyDescent="0.15"/>
  <cols>
    <col min="1" max="1" width="0.83203125" style="1" customWidth="1"/>
    <col min="2" max="2" width="1.1640625" style="1" customWidth="1"/>
    <col min="3" max="3" width="3.1640625" style="1" customWidth="1"/>
    <col min="4" max="4" width="15" style="1" customWidth="1"/>
    <col min="5" max="6" width="9.83203125" style="1" customWidth="1"/>
    <col min="7" max="7" width="10.33203125" style="1" hidden="1" customWidth="1"/>
    <col min="8" max="8" width="12.33203125" style="1" customWidth="1"/>
    <col min="9" max="10" width="9.83203125" style="1" customWidth="1"/>
    <col min="11" max="11" width="11.5" style="1" customWidth="1"/>
    <col min="12" max="12" width="10.33203125" style="1" customWidth="1"/>
    <col min="13" max="13" width="15.5" style="1" hidden="1" customWidth="1"/>
    <col min="14" max="14" width="14.83203125" style="102" customWidth="1"/>
    <col min="15" max="15" width="1.6640625" style="102" customWidth="1"/>
    <col min="16" max="17" width="9.83203125" style="1" customWidth="1"/>
    <col min="18" max="18" width="15.5" style="1" hidden="1" customWidth="1"/>
    <col min="19" max="19" width="13" style="102" customWidth="1"/>
    <col min="20" max="20" width="2.83203125" style="1" customWidth="1"/>
    <col min="21" max="59" width="79.5" style="111" customWidth="1"/>
    <col min="60" max="16384" width="12.33203125" style="111"/>
  </cols>
  <sheetData>
    <row r="1" spans="1:59" ht="7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5"/>
      <c r="O1" s="95"/>
      <c r="P1" s="4"/>
      <c r="Q1" s="4"/>
      <c r="R1" s="4"/>
      <c r="S1" s="95"/>
      <c r="T1" s="4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ht="100" customHeight="1" x14ac:dyDescent="0.15">
      <c r="A2" s="4"/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96"/>
      <c r="O2" s="96"/>
      <c r="P2" s="12"/>
      <c r="Q2" s="2"/>
      <c r="R2" s="12"/>
      <c r="S2" s="100"/>
      <c r="T2" s="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</row>
    <row r="3" spans="1:59" ht="30" customHeight="1" x14ac:dyDescent="0.15">
      <c r="A3" s="4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6"/>
      <c r="O3" s="96"/>
      <c r="P3" s="12"/>
      <c r="Q3" s="2"/>
      <c r="R3" s="12"/>
      <c r="S3" s="100"/>
      <c r="T3" s="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</row>
    <row r="4" spans="1:59" ht="15" customHeight="1" x14ac:dyDescent="0.15">
      <c r="A4" s="4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96"/>
      <c r="O4" s="96"/>
      <c r="P4" s="12"/>
      <c r="Q4" s="2"/>
      <c r="R4" s="12"/>
      <c r="S4" s="100"/>
      <c r="T4" s="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</row>
    <row r="5" spans="1:59" x14ac:dyDescent="0.15">
      <c r="A5" s="4"/>
      <c r="B5" s="2"/>
      <c r="C5" s="12"/>
      <c r="D5" s="43" t="s">
        <v>10</v>
      </c>
      <c r="E5" s="130"/>
      <c r="F5" s="131"/>
      <c r="G5" s="132"/>
      <c r="H5" s="62"/>
      <c r="I5" s="12"/>
      <c r="J5" s="12"/>
      <c r="K5" s="12"/>
      <c r="L5" s="12"/>
      <c r="M5" s="12"/>
      <c r="N5" s="96"/>
      <c r="O5" s="96"/>
      <c r="P5" s="63"/>
      <c r="Q5" s="2"/>
      <c r="R5" s="12"/>
      <c r="S5" s="100"/>
      <c r="T5" s="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</row>
    <row r="6" spans="1:59" x14ac:dyDescent="0.15">
      <c r="A6" s="4"/>
      <c r="B6" s="2"/>
      <c r="C6" s="12"/>
      <c r="D6" s="43"/>
      <c r="E6" s="23"/>
      <c r="F6" s="63"/>
      <c r="G6" s="63"/>
      <c r="H6" s="12"/>
      <c r="I6" s="12"/>
      <c r="J6" s="12"/>
      <c r="K6" s="12"/>
      <c r="L6" s="12"/>
      <c r="M6" s="63"/>
      <c r="N6" s="96"/>
      <c r="O6" s="96"/>
      <c r="P6" s="63"/>
      <c r="Q6" s="2"/>
      <c r="R6" s="63"/>
      <c r="S6" s="100"/>
      <c r="T6" s="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</row>
    <row r="7" spans="1:59" ht="16.75" customHeight="1" x14ac:dyDescent="0.15">
      <c r="A7" s="4"/>
      <c r="B7" s="2"/>
      <c r="C7" s="12"/>
      <c r="D7" s="43"/>
      <c r="E7" s="64" t="s">
        <v>26</v>
      </c>
      <c r="F7" s="14"/>
      <c r="G7" s="14"/>
      <c r="H7" s="14"/>
      <c r="I7" s="12"/>
      <c r="J7" s="12"/>
      <c r="K7" s="12"/>
      <c r="L7" s="12"/>
      <c r="M7" s="14"/>
      <c r="N7" s="96"/>
      <c r="O7" s="96"/>
      <c r="P7" s="63"/>
      <c r="Q7" s="2"/>
      <c r="R7" s="14"/>
      <c r="S7" s="100"/>
      <c r="T7" s="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</row>
    <row r="8" spans="1:59" x14ac:dyDescent="0.15">
      <c r="A8" s="4"/>
      <c r="B8" s="2"/>
      <c r="C8" s="12"/>
      <c r="D8" s="43"/>
      <c r="E8" s="65" t="s">
        <v>24</v>
      </c>
      <c r="F8" s="60" t="s">
        <v>25</v>
      </c>
      <c r="G8" s="61" t="s">
        <v>20</v>
      </c>
      <c r="H8" s="66" t="s">
        <v>20</v>
      </c>
      <c r="I8" s="12"/>
      <c r="J8" s="12"/>
      <c r="K8" s="12"/>
      <c r="L8" s="12"/>
      <c r="M8" s="12"/>
      <c r="N8" s="96"/>
      <c r="O8" s="96"/>
      <c r="P8" s="63"/>
      <c r="Q8" s="2"/>
      <c r="R8" s="12"/>
      <c r="S8" s="100"/>
      <c r="T8" s="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</row>
    <row r="9" spans="1:59" x14ac:dyDescent="0.15">
      <c r="A9" s="4"/>
      <c r="B9" s="2"/>
      <c r="C9" s="12"/>
      <c r="D9" s="43"/>
      <c r="E9" s="9"/>
      <c r="F9" s="9"/>
      <c r="G9" s="57" t="e">
        <f>AVERAGE(E9:F9)</f>
        <v>#DIV/0!</v>
      </c>
      <c r="H9" s="58" t="str">
        <f>IF(OR(ISNUMBER(Replicate_1),ISNUMBER(Replicate_2)),Replicate_average,"")</f>
        <v/>
      </c>
      <c r="I9" s="12"/>
      <c r="J9" s="12"/>
      <c r="K9" s="12"/>
      <c r="L9" s="12"/>
      <c r="M9" s="12"/>
      <c r="N9" s="96"/>
      <c r="O9" s="96"/>
      <c r="P9" s="63"/>
      <c r="Q9" s="2"/>
      <c r="R9" s="12"/>
      <c r="S9" s="100"/>
      <c r="T9" s="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</row>
    <row r="10" spans="1:59" ht="15.25" customHeight="1" x14ac:dyDescent="0.15">
      <c r="A10" s="4"/>
      <c r="B10" s="2"/>
      <c r="C10" s="12"/>
      <c r="D10" s="12"/>
      <c r="E10" s="12"/>
      <c r="F10" s="12"/>
      <c r="G10" s="12"/>
      <c r="H10" s="14"/>
      <c r="I10" s="12"/>
      <c r="J10" s="12"/>
      <c r="K10" s="12"/>
      <c r="L10" s="12"/>
      <c r="M10" s="12"/>
      <c r="N10" s="97"/>
      <c r="O10" s="97"/>
      <c r="P10" s="12"/>
      <c r="Q10" s="2"/>
      <c r="R10" s="12"/>
      <c r="S10" s="100"/>
      <c r="T10" s="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</row>
    <row r="11" spans="1:59" x14ac:dyDescent="0.15">
      <c r="A11" s="4"/>
      <c r="B11" s="2"/>
      <c r="C11" s="12"/>
      <c r="D11" s="12"/>
      <c r="E11" s="59"/>
      <c r="F11" s="12"/>
      <c r="G11" s="12"/>
      <c r="H11" s="12"/>
      <c r="I11" s="12"/>
      <c r="J11" s="12"/>
      <c r="K11" s="12"/>
      <c r="L11" s="12"/>
      <c r="M11" s="12"/>
      <c r="N11" s="98" t="s">
        <v>38</v>
      </c>
      <c r="O11" s="106"/>
      <c r="P11" s="117"/>
      <c r="Q11" s="117"/>
      <c r="R11" s="117"/>
      <c r="S11" s="117" t="s">
        <v>33</v>
      </c>
      <c r="T11" s="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</row>
    <row r="12" spans="1:59" s="112" customFormat="1" ht="83" customHeight="1" x14ac:dyDescent="0.15">
      <c r="A12" s="6"/>
      <c r="B12" s="7"/>
      <c r="C12" s="52"/>
      <c r="D12" s="119" t="s">
        <v>0</v>
      </c>
      <c r="E12" s="133" t="s">
        <v>29</v>
      </c>
      <c r="F12" s="134"/>
      <c r="G12" s="120" t="s">
        <v>20</v>
      </c>
      <c r="H12" s="121" t="s">
        <v>28</v>
      </c>
      <c r="I12" s="122" t="s">
        <v>18</v>
      </c>
      <c r="J12" s="122" t="s">
        <v>39</v>
      </c>
      <c r="K12" s="122" t="s">
        <v>22</v>
      </c>
      <c r="L12" s="122" t="s">
        <v>17</v>
      </c>
      <c r="M12" s="120" t="s">
        <v>36</v>
      </c>
      <c r="N12" s="118" t="s">
        <v>36</v>
      </c>
      <c r="O12" s="123"/>
      <c r="P12" s="122" t="s">
        <v>19</v>
      </c>
      <c r="Q12" s="122" t="s">
        <v>16</v>
      </c>
      <c r="R12" s="120" t="s">
        <v>37</v>
      </c>
      <c r="S12" s="124" t="s">
        <v>37</v>
      </c>
      <c r="T12" s="8"/>
    </row>
    <row r="13" spans="1:59" s="112" customFormat="1" x14ac:dyDescent="0.15">
      <c r="A13" s="6"/>
      <c r="B13" s="7"/>
      <c r="C13" s="52"/>
      <c r="D13" s="5"/>
      <c r="E13" s="65" t="s">
        <v>24</v>
      </c>
      <c r="F13" s="60" t="s">
        <v>25</v>
      </c>
      <c r="G13" s="55"/>
      <c r="H13" s="54"/>
      <c r="I13" s="15"/>
      <c r="J13" s="15"/>
      <c r="K13" s="15"/>
      <c r="L13" s="15"/>
      <c r="M13" s="55"/>
      <c r="N13" s="116"/>
      <c r="O13" s="114"/>
      <c r="P13" s="15"/>
      <c r="Q13" s="15"/>
      <c r="R13" s="55"/>
      <c r="S13" s="103"/>
      <c r="T13" s="8"/>
    </row>
    <row r="14" spans="1:59" x14ac:dyDescent="0.15">
      <c r="A14" s="4"/>
      <c r="B14" s="2"/>
      <c r="C14" s="53">
        <v>1</v>
      </c>
      <c r="D14" s="56"/>
      <c r="E14" s="86"/>
      <c r="F14" s="9"/>
      <c r="G14" s="57" t="str">
        <f>IF(OR(ISBLANK(E14),ISBLANK(F14),$H$9=""),"",(AVERAGE(E14:F14)-Replicate_average))</f>
        <v/>
      </c>
      <c r="H14" s="58" t="str">
        <f>G14</f>
        <v/>
      </c>
      <c r="I14" s="56">
        <v>0.05</v>
      </c>
      <c r="J14" s="67">
        <v>1.6</v>
      </c>
      <c r="K14" s="67">
        <v>10</v>
      </c>
      <c r="L14" s="67">
        <v>20</v>
      </c>
      <c r="M14" s="57" t="str">
        <f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4" s="105" t="str">
        <f>M14</f>
        <v/>
      </c>
      <c r="O14" s="115"/>
      <c r="P14" s="68">
        <v>0.5</v>
      </c>
      <c r="Q14" s="56">
        <v>10</v>
      </c>
      <c r="R14" s="57" t="str">
        <f t="shared" ref="R14:R53" si="0">IF(OR(ISBLANK(Sample_weight_g),ISBLANK(Extract_volume_mL),Analyte_Units_L=""),"",(Analyte_Units_L*1/Sample_weight_g*Extract_volume_mL))</f>
        <v/>
      </c>
      <c r="S14" s="58" t="str">
        <f>R14</f>
        <v/>
      </c>
      <c r="T14" s="2"/>
    </row>
    <row r="15" spans="1:59" x14ac:dyDescent="0.15">
      <c r="A15" s="4"/>
      <c r="B15" s="2"/>
      <c r="C15" s="53">
        <v>2</v>
      </c>
      <c r="D15" s="56"/>
      <c r="E15" s="86"/>
      <c r="F15" s="9"/>
      <c r="G15" s="57" t="str">
        <f t="shared" ref="G15:G53" si="1">IF(OR(ISBLANK(E15),ISBLANK(F15),$H$9=""),"",(AVERAGE(E15:F15)-Replicate_average))</f>
        <v/>
      </c>
      <c r="H15" s="58" t="str">
        <f t="shared" ref="H15:H53" si="2">IF(OR(ISNUMBER(Absorbance_A),ISNUMBER(Absorbance_B)),Average_absorbance,"")</f>
        <v/>
      </c>
      <c r="I15" s="56">
        <v>0.05</v>
      </c>
      <c r="J15" s="67">
        <v>1.6</v>
      </c>
      <c r="K15" s="67">
        <v>10</v>
      </c>
      <c r="L15" s="67">
        <v>20</v>
      </c>
      <c r="M15" s="57" t="str">
        <f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5" s="105" t="str">
        <f t="shared" ref="N15:N53" si="3">IF(OR(ISNUMBER(Absorbance_A),ISNUMBER(Absorbance_B)),Analyte_Units_L,"")</f>
        <v/>
      </c>
      <c r="O15" s="115"/>
      <c r="P15" s="68">
        <v>0.5</v>
      </c>
      <c r="Q15" s="56">
        <v>10</v>
      </c>
      <c r="R15" s="57" t="str">
        <f t="shared" si="0"/>
        <v/>
      </c>
      <c r="S15" s="58" t="str">
        <f t="shared" ref="S15:S53" si="4">IF(OR(ISNUMBER(Absorbance_A),ISNUMBER(Absorbance_B)),Analyte_Units_g,"")</f>
        <v/>
      </c>
      <c r="T15" s="2"/>
    </row>
    <row r="16" spans="1:59" x14ac:dyDescent="0.15">
      <c r="A16" s="4"/>
      <c r="B16" s="2"/>
      <c r="C16" s="53">
        <v>3</v>
      </c>
      <c r="D16" s="56"/>
      <c r="E16" s="86"/>
      <c r="F16" s="9"/>
      <c r="G16" s="57" t="str">
        <f t="shared" si="1"/>
        <v/>
      </c>
      <c r="H16" s="58" t="str">
        <f t="shared" si="2"/>
        <v/>
      </c>
      <c r="I16" s="56">
        <v>0.05</v>
      </c>
      <c r="J16" s="67">
        <v>1.6</v>
      </c>
      <c r="K16" s="67">
        <v>10</v>
      </c>
      <c r="L16" s="67">
        <v>20</v>
      </c>
      <c r="M16" s="57" t="str">
        <f t="shared" ref="M16:M53" si="5"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6" s="105" t="str">
        <f t="shared" si="3"/>
        <v/>
      </c>
      <c r="O16" s="115"/>
      <c r="P16" s="68">
        <v>0.5</v>
      </c>
      <c r="Q16" s="56">
        <v>10</v>
      </c>
      <c r="R16" s="57" t="str">
        <f t="shared" si="0"/>
        <v/>
      </c>
      <c r="S16" s="58" t="str">
        <f t="shared" si="4"/>
        <v/>
      </c>
      <c r="T16" s="2"/>
    </row>
    <row r="17" spans="1:20" x14ac:dyDescent="0.15">
      <c r="A17" s="4"/>
      <c r="B17" s="2"/>
      <c r="C17" s="53">
        <v>4</v>
      </c>
      <c r="D17" s="56"/>
      <c r="E17" s="86"/>
      <c r="F17" s="9"/>
      <c r="G17" s="57" t="str">
        <f t="shared" si="1"/>
        <v/>
      </c>
      <c r="H17" s="58" t="str">
        <f t="shared" si="2"/>
        <v/>
      </c>
      <c r="I17" s="56">
        <v>0.05</v>
      </c>
      <c r="J17" s="67">
        <v>1.6</v>
      </c>
      <c r="K17" s="67">
        <v>10</v>
      </c>
      <c r="L17" s="67">
        <v>20</v>
      </c>
      <c r="M17" s="57" t="str">
        <f t="shared" si="5"/>
        <v/>
      </c>
      <c r="N17" s="105" t="str">
        <f t="shared" si="3"/>
        <v/>
      </c>
      <c r="O17" s="115"/>
      <c r="P17" s="68">
        <v>0.5</v>
      </c>
      <c r="Q17" s="56">
        <v>10</v>
      </c>
      <c r="R17" s="57" t="str">
        <f t="shared" si="0"/>
        <v/>
      </c>
      <c r="S17" s="58" t="str">
        <f t="shared" si="4"/>
        <v/>
      </c>
      <c r="T17" s="2"/>
    </row>
    <row r="18" spans="1:20" x14ac:dyDescent="0.15">
      <c r="A18" s="4"/>
      <c r="B18" s="2"/>
      <c r="C18" s="53">
        <v>5</v>
      </c>
      <c r="D18" s="56"/>
      <c r="E18" s="86"/>
      <c r="F18" s="9"/>
      <c r="G18" s="57" t="str">
        <f t="shared" si="1"/>
        <v/>
      </c>
      <c r="H18" s="58" t="str">
        <f t="shared" si="2"/>
        <v/>
      </c>
      <c r="I18" s="56">
        <v>0.05</v>
      </c>
      <c r="J18" s="67">
        <v>1.6</v>
      </c>
      <c r="K18" s="67">
        <v>10</v>
      </c>
      <c r="L18" s="67">
        <v>20</v>
      </c>
      <c r="M18" s="57" t="str">
        <f t="shared" si="5"/>
        <v/>
      </c>
      <c r="N18" s="105" t="str">
        <f t="shared" si="3"/>
        <v/>
      </c>
      <c r="O18" s="115"/>
      <c r="P18" s="68">
        <v>0.5</v>
      </c>
      <c r="Q18" s="56">
        <v>10</v>
      </c>
      <c r="R18" s="57" t="str">
        <f t="shared" si="0"/>
        <v/>
      </c>
      <c r="S18" s="58" t="str">
        <f t="shared" si="4"/>
        <v/>
      </c>
      <c r="T18" s="2"/>
    </row>
    <row r="19" spans="1:20" x14ac:dyDescent="0.15">
      <c r="A19" s="4"/>
      <c r="B19" s="2"/>
      <c r="C19" s="53">
        <v>6</v>
      </c>
      <c r="D19" s="56"/>
      <c r="E19" s="86"/>
      <c r="F19" s="9"/>
      <c r="G19" s="57" t="str">
        <f t="shared" si="1"/>
        <v/>
      </c>
      <c r="H19" s="58" t="str">
        <f t="shared" si="2"/>
        <v/>
      </c>
      <c r="I19" s="56">
        <v>0.05</v>
      </c>
      <c r="J19" s="67">
        <v>1.6</v>
      </c>
      <c r="K19" s="67">
        <v>10</v>
      </c>
      <c r="L19" s="67">
        <v>20</v>
      </c>
      <c r="M19" s="57" t="str">
        <f t="shared" si="5"/>
        <v/>
      </c>
      <c r="N19" s="105" t="str">
        <f t="shared" si="3"/>
        <v/>
      </c>
      <c r="O19" s="115"/>
      <c r="P19" s="68">
        <v>0.5</v>
      </c>
      <c r="Q19" s="56">
        <v>10</v>
      </c>
      <c r="R19" s="57" t="str">
        <f t="shared" si="0"/>
        <v/>
      </c>
      <c r="S19" s="58" t="str">
        <f t="shared" si="4"/>
        <v/>
      </c>
      <c r="T19" s="2"/>
    </row>
    <row r="20" spans="1:20" x14ac:dyDescent="0.15">
      <c r="A20" s="4"/>
      <c r="B20" s="2"/>
      <c r="C20" s="53">
        <v>7</v>
      </c>
      <c r="D20" s="56"/>
      <c r="E20" s="86"/>
      <c r="F20" s="9"/>
      <c r="G20" s="57" t="str">
        <f t="shared" si="1"/>
        <v/>
      </c>
      <c r="H20" s="58" t="str">
        <f t="shared" si="2"/>
        <v/>
      </c>
      <c r="I20" s="56">
        <v>0.05</v>
      </c>
      <c r="J20" s="67">
        <v>1.6</v>
      </c>
      <c r="K20" s="67">
        <v>10</v>
      </c>
      <c r="L20" s="67">
        <v>20</v>
      </c>
      <c r="M20" s="57" t="str">
        <f t="shared" si="5"/>
        <v/>
      </c>
      <c r="N20" s="105" t="str">
        <f t="shared" si="3"/>
        <v/>
      </c>
      <c r="O20" s="115"/>
      <c r="P20" s="68">
        <v>0.5</v>
      </c>
      <c r="Q20" s="56">
        <v>10</v>
      </c>
      <c r="R20" s="57" t="str">
        <f t="shared" si="0"/>
        <v/>
      </c>
      <c r="S20" s="58" t="str">
        <f t="shared" si="4"/>
        <v/>
      </c>
      <c r="T20" s="2"/>
    </row>
    <row r="21" spans="1:20" x14ac:dyDescent="0.15">
      <c r="A21" s="4"/>
      <c r="B21" s="2"/>
      <c r="C21" s="53">
        <v>8</v>
      </c>
      <c r="D21" s="56"/>
      <c r="E21" s="86"/>
      <c r="F21" s="9"/>
      <c r="G21" s="57" t="str">
        <f t="shared" si="1"/>
        <v/>
      </c>
      <c r="H21" s="58" t="str">
        <f t="shared" si="2"/>
        <v/>
      </c>
      <c r="I21" s="56">
        <v>0.05</v>
      </c>
      <c r="J21" s="67">
        <v>1.6</v>
      </c>
      <c r="K21" s="67">
        <v>10</v>
      </c>
      <c r="L21" s="67">
        <v>20</v>
      </c>
      <c r="M21" s="57" t="str">
        <f t="shared" si="5"/>
        <v/>
      </c>
      <c r="N21" s="105" t="str">
        <f t="shared" si="3"/>
        <v/>
      </c>
      <c r="O21" s="115"/>
      <c r="P21" s="68">
        <v>0.5</v>
      </c>
      <c r="Q21" s="56">
        <v>10</v>
      </c>
      <c r="R21" s="57" t="str">
        <f t="shared" si="0"/>
        <v/>
      </c>
      <c r="S21" s="58" t="str">
        <f t="shared" si="4"/>
        <v/>
      </c>
      <c r="T21" s="2"/>
    </row>
    <row r="22" spans="1:20" x14ac:dyDescent="0.15">
      <c r="A22" s="4"/>
      <c r="B22" s="2"/>
      <c r="C22" s="53">
        <v>9</v>
      </c>
      <c r="D22" s="56"/>
      <c r="E22" s="86"/>
      <c r="F22" s="9"/>
      <c r="G22" s="57" t="str">
        <f t="shared" si="1"/>
        <v/>
      </c>
      <c r="H22" s="58" t="str">
        <f t="shared" si="2"/>
        <v/>
      </c>
      <c r="I22" s="56">
        <v>0.05</v>
      </c>
      <c r="J22" s="67">
        <v>1.6</v>
      </c>
      <c r="K22" s="67">
        <v>10</v>
      </c>
      <c r="L22" s="67">
        <v>20</v>
      </c>
      <c r="M22" s="57" t="str">
        <f t="shared" si="5"/>
        <v/>
      </c>
      <c r="N22" s="105" t="str">
        <f t="shared" si="3"/>
        <v/>
      </c>
      <c r="O22" s="115"/>
      <c r="P22" s="68">
        <v>0.5</v>
      </c>
      <c r="Q22" s="56">
        <v>10</v>
      </c>
      <c r="R22" s="57" t="str">
        <f t="shared" si="0"/>
        <v/>
      </c>
      <c r="S22" s="58" t="str">
        <f t="shared" si="4"/>
        <v/>
      </c>
      <c r="T22" s="2"/>
    </row>
    <row r="23" spans="1:20" x14ac:dyDescent="0.15">
      <c r="A23" s="4"/>
      <c r="B23" s="2"/>
      <c r="C23" s="53">
        <v>10</v>
      </c>
      <c r="D23" s="56"/>
      <c r="E23" s="86"/>
      <c r="F23" s="9"/>
      <c r="G23" s="57" t="str">
        <f t="shared" si="1"/>
        <v/>
      </c>
      <c r="H23" s="58" t="str">
        <f t="shared" si="2"/>
        <v/>
      </c>
      <c r="I23" s="56">
        <v>0.05</v>
      </c>
      <c r="J23" s="67">
        <v>1.6</v>
      </c>
      <c r="K23" s="67">
        <v>10</v>
      </c>
      <c r="L23" s="67">
        <v>20</v>
      </c>
      <c r="M23" s="57" t="str">
        <f t="shared" si="5"/>
        <v/>
      </c>
      <c r="N23" s="105" t="str">
        <f t="shared" si="3"/>
        <v/>
      </c>
      <c r="O23" s="115"/>
      <c r="P23" s="68">
        <v>0.5</v>
      </c>
      <c r="Q23" s="56">
        <v>10</v>
      </c>
      <c r="R23" s="57" t="str">
        <f t="shared" si="0"/>
        <v/>
      </c>
      <c r="S23" s="58" t="str">
        <f t="shared" si="4"/>
        <v/>
      </c>
      <c r="T23" s="2"/>
    </row>
    <row r="24" spans="1:20" x14ac:dyDescent="0.15">
      <c r="A24" s="4"/>
      <c r="B24" s="2"/>
      <c r="C24" s="53">
        <v>11</v>
      </c>
      <c r="D24" s="56"/>
      <c r="E24" s="86"/>
      <c r="F24" s="9"/>
      <c r="G24" s="57" t="str">
        <f t="shared" si="1"/>
        <v/>
      </c>
      <c r="H24" s="58" t="str">
        <f t="shared" si="2"/>
        <v/>
      </c>
      <c r="I24" s="56">
        <v>0.05</v>
      </c>
      <c r="J24" s="67">
        <v>1.6</v>
      </c>
      <c r="K24" s="67">
        <v>10</v>
      </c>
      <c r="L24" s="67">
        <v>20</v>
      </c>
      <c r="M24" s="57" t="str">
        <f t="shared" si="5"/>
        <v/>
      </c>
      <c r="N24" s="105" t="str">
        <f t="shared" si="3"/>
        <v/>
      </c>
      <c r="O24" s="115"/>
      <c r="P24" s="68">
        <v>0.5</v>
      </c>
      <c r="Q24" s="56">
        <v>10</v>
      </c>
      <c r="R24" s="57" t="str">
        <f t="shared" si="0"/>
        <v/>
      </c>
      <c r="S24" s="58" t="str">
        <f t="shared" si="4"/>
        <v/>
      </c>
      <c r="T24" s="2"/>
    </row>
    <row r="25" spans="1:20" x14ac:dyDescent="0.15">
      <c r="A25" s="4"/>
      <c r="B25" s="2"/>
      <c r="C25" s="53">
        <v>12</v>
      </c>
      <c r="D25" s="56"/>
      <c r="E25" s="86"/>
      <c r="F25" s="9"/>
      <c r="G25" s="57" t="str">
        <f t="shared" si="1"/>
        <v/>
      </c>
      <c r="H25" s="58" t="str">
        <f t="shared" si="2"/>
        <v/>
      </c>
      <c r="I25" s="56">
        <v>0.05</v>
      </c>
      <c r="J25" s="67">
        <v>1.6</v>
      </c>
      <c r="K25" s="67">
        <v>10</v>
      </c>
      <c r="L25" s="67">
        <v>20</v>
      </c>
      <c r="M25" s="57" t="str">
        <f t="shared" si="5"/>
        <v/>
      </c>
      <c r="N25" s="105" t="str">
        <f t="shared" si="3"/>
        <v/>
      </c>
      <c r="O25" s="115"/>
      <c r="P25" s="68">
        <v>0.5</v>
      </c>
      <c r="Q25" s="56">
        <v>10</v>
      </c>
      <c r="R25" s="57" t="str">
        <f t="shared" si="0"/>
        <v/>
      </c>
      <c r="S25" s="58" t="str">
        <f t="shared" si="4"/>
        <v/>
      </c>
      <c r="T25" s="2"/>
    </row>
    <row r="26" spans="1:20" x14ac:dyDescent="0.15">
      <c r="A26" s="4"/>
      <c r="B26" s="2"/>
      <c r="C26" s="53">
        <v>13</v>
      </c>
      <c r="D26" s="56"/>
      <c r="E26" s="86"/>
      <c r="F26" s="9"/>
      <c r="G26" s="57" t="str">
        <f t="shared" si="1"/>
        <v/>
      </c>
      <c r="H26" s="58" t="str">
        <f t="shared" si="2"/>
        <v/>
      </c>
      <c r="I26" s="56">
        <v>0.05</v>
      </c>
      <c r="J26" s="67">
        <v>1.6</v>
      </c>
      <c r="K26" s="67">
        <v>10</v>
      </c>
      <c r="L26" s="67">
        <v>20</v>
      </c>
      <c r="M26" s="57" t="str">
        <f t="shared" si="5"/>
        <v/>
      </c>
      <c r="N26" s="105" t="str">
        <f t="shared" si="3"/>
        <v/>
      </c>
      <c r="O26" s="115"/>
      <c r="P26" s="68">
        <v>0.5</v>
      </c>
      <c r="Q26" s="56">
        <v>10</v>
      </c>
      <c r="R26" s="57" t="str">
        <f t="shared" si="0"/>
        <v/>
      </c>
      <c r="S26" s="58" t="str">
        <f t="shared" si="4"/>
        <v/>
      </c>
      <c r="T26" s="2"/>
    </row>
    <row r="27" spans="1:20" x14ac:dyDescent="0.15">
      <c r="A27" s="4"/>
      <c r="B27" s="2"/>
      <c r="C27" s="53">
        <v>14</v>
      </c>
      <c r="D27" s="56"/>
      <c r="E27" s="86"/>
      <c r="F27" s="9"/>
      <c r="G27" s="57" t="str">
        <f t="shared" si="1"/>
        <v/>
      </c>
      <c r="H27" s="58" t="str">
        <f t="shared" si="2"/>
        <v/>
      </c>
      <c r="I27" s="56">
        <v>0.05</v>
      </c>
      <c r="J27" s="67">
        <v>1.6</v>
      </c>
      <c r="K27" s="67">
        <v>10</v>
      </c>
      <c r="L27" s="67">
        <v>20</v>
      </c>
      <c r="M27" s="57" t="str">
        <f t="shared" si="5"/>
        <v/>
      </c>
      <c r="N27" s="105" t="str">
        <f t="shared" si="3"/>
        <v/>
      </c>
      <c r="O27" s="115"/>
      <c r="P27" s="68">
        <v>0.5</v>
      </c>
      <c r="Q27" s="56">
        <v>10</v>
      </c>
      <c r="R27" s="57" t="str">
        <f t="shared" si="0"/>
        <v/>
      </c>
      <c r="S27" s="58" t="str">
        <f t="shared" si="4"/>
        <v/>
      </c>
      <c r="T27" s="2"/>
    </row>
    <row r="28" spans="1:20" x14ac:dyDescent="0.15">
      <c r="A28" s="4"/>
      <c r="B28" s="2"/>
      <c r="C28" s="53">
        <v>15</v>
      </c>
      <c r="D28" s="56"/>
      <c r="E28" s="86"/>
      <c r="F28" s="9"/>
      <c r="G28" s="57" t="str">
        <f t="shared" si="1"/>
        <v/>
      </c>
      <c r="H28" s="58" t="str">
        <f t="shared" si="2"/>
        <v/>
      </c>
      <c r="I28" s="56">
        <v>0.05</v>
      </c>
      <c r="J28" s="67">
        <v>1.6</v>
      </c>
      <c r="K28" s="67">
        <v>10</v>
      </c>
      <c r="L28" s="67">
        <v>20</v>
      </c>
      <c r="M28" s="57" t="str">
        <f t="shared" si="5"/>
        <v/>
      </c>
      <c r="N28" s="105" t="str">
        <f t="shared" si="3"/>
        <v/>
      </c>
      <c r="O28" s="115"/>
      <c r="P28" s="68">
        <v>0.5</v>
      </c>
      <c r="Q28" s="56">
        <v>10</v>
      </c>
      <c r="R28" s="57" t="str">
        <f t="shared" si="0"/>
        <v/>
      </c>
      <c r="S28" s="58" t="str">
        <f t="shared" si="4"/>
        <v/>
      </c>
      <c r="T28" s="2"/>
    </row>
    <row r="29" spans="1:20" x14ac:dyDescent="0.15">
      <c r="A29" s="4"/>
      <c r="B29" s="2"/>
      <c r="C29" s="53">
        <v>16</v>
      </c>
      <c r="D29" s="56"/>
      <c r="E29" s="86"/>
      <c r="F29" s="9"/>
      <c r="G29" s="57" t="str">
        <f t="shared" si="1"/>
        <v/>
      </c>
      <c r="H29" s="58" t="str">
        <f t="shared" si="2"/>
        <v/>
      </c>
      <c r="I29" s="56">
        <v>0.05</v>
      </c>
      <c r="J29" s="67">
        <v>1.6</v>
      </c>
      <c r="K29" s="67">
        <v>10</v>
      </c>
      <c r="L29" s="67">
        <v>20</v>
      </c>
      <c r="M29" s="57" t="str">
        <f t="shared" si="5"/>
        <v/>
      </c>
      <c r="N29" s="105" t="str">
        <f t="shared" si="3"/>
        <v/>
      </c>
      <c r="O29" s="115"/>
      <c r="P29" s="68">
        <v>0.5</v>
      </c>
      <c r="Q29" s="56">
        <v>10</v>
      </c>
      <c r="R29" s="57" t="str">
        <f t="shared" si="0"/>
        <v/>
      </c>
      <c r="S29" s="58" t="str">
        <f t="shared" si="4"/>
        <v/>
      </c>
      <c r="T29" s="2"/>
    </row>
    <row r="30" spans="1:20" x14ac:dyDescent="0.15">
      <c r="A30" s="4"/>
      <c r="B30" s="2"/>
      <c r="C30" s="53">
        <v>17</v>
      </c>
      <c r="D30" s="56"/>
      <c r="E30" s="86"/>
      <c r="F30" s="9"/>
      <c r="G30" s="57" t="str">
        <f t="shared" si="1"/>
        <v/>
      </c>
      <c r="H30" s="58" t="str">
        <f t="shared" si="2"/>
        <v/>
      </c>
      <c r="I30" s="56">
        <v>0.05</v>
      </c>
      <c r="J30" s="67">
        <v>1.6</v>
      </c>
      <c r="K30" s="67">
        <v>10</v>
      </c>
      <c r="L30" s="67">
        <v>20</v>
      </c>
      <c r="M30" s="57" t="str">
        <f t="shared" si="5"/>
        <v/>
      </c>
      <c r="N30" s="105" t="str">
        <f t="shared" si="3"/>
        <v/>
      </c>
      <c r="O30" s="115"/>
      <c r="P30" s="68">
        <v>0.5</v>
      </c>
      <c r="Q30" s="56">
        <v>10</v>
      </c>
      <c r="R30" s="57" t="str">
        <f t="shared" si="0"/>
        <v/>
      </c>
      <c r="S30" s="58" t="str">
        <f t="shared" si="4"/>
        <v/>
      </c>
      <c r="T30" s="2"/>
    </row>
    <row r="31" spans="1:20" x14ac:dyDescent="0.15">
      <c r="A31" s="4"/>
      <c r="B31" s="2"/>
      <c r="C31" s="53">
        <v>18</v>
      </c>
      <c r="D31" s="56"/>
      <c r="E31" s="86"/>
      <c r="F31" s="9"/>
      <c r="G31" s="57" t="str">
        <f t="shared" si="1"/>
        <v/>
      </c>
      <c r="H31" s="58" t="str">
        <f t="shared" si="2"/>
        <v/>
      </c>
      <c r="I31" s="56">
        <v>0.05</v>
      </c>
      <c r="J31" s="67">
        <v>1.6</v>
      </c>
      <c r="K31" s="67">
        <v>10</v>
      </c>
      <c r="L31" s="67">
        <v>20</v>
      </c>
      <c r="M31" s="57" t="str">
        <f t="shared" si="5"/>
        <v/>
      </c>
      <c r="N31" s="105" t="str">
        <f t="shared" si="3"/>
        <v/>
      </c>
      <c r="O31" s="115"/>
      <c r="P31" s="68">
        <v>0.5</v>
      </c>
      <c r="Q31" s="56">
        <v>10</v>
      </c>
      <c r="R31" s="57" t="str">
        <f t="shared" si="0"/>
        <v/>
      </c>
      <c r="S31" s="58" t="str">
        <f t="shared" si="4"/>
        <v/>
      </c>
      <c r="T31" s="2"/>
    </row>
    <row r="32" spans="1:20" x14ac:dyDescent="0.15">
      <c r="A32" s="4"/>
      <c r="B32" s="2"/>
      <c r="C32" s="53">
        <v>19</v>
      </c>
      <c r="D32" s="56"/>
      <c r="E32" s="86"/>
      <c r="F32" s="9"/>
      <c r="G32" s="57" t="str">
        <f t="shared" si="1"/>
        <v/>
      </c>
      <c r="H32" s="58" t="str">
        <f t="shared" si="2"/>
        <v/>
      </c>
      <c r="I32" s="56">
        <v>0.05</v>
      </c>
      <c r="J32" s="67">
        <v>1.6</v>
      </c>
      <c r="K32" s="67">
        <v>10</v>
      </c>
      <c r="L32" s="67">
        <v>20</v>
      </c>
      <c r="M32" s="57" t="str">
        <f t="shared" si="5"/>
        <v/>
      </c>
      <c r="N32" s="105" t="str">
        <f t="shared" si="3"/>
        <v/>
      </c>
      <c r="O32" s="115"/>
      <c r="P32" s="68">
        <v>0.5</v>
      </c>
      <c r="Q32" s="56">
        <v>10</v>
      </c>
      <c r="R32" s="57" t="str">
        <f t="shared" si="0"/>
        <v/>
      </c>
      <c r="S32" s="58" t="str">
        <f t="shared" si="4"/>
        <v/>
      </c>
      <c r="T32" s="2"/>
    </row>
    <row r="33" spans="1:20" x14ac:dyDescent="0.15">
      <c r="A33" s="4"/>
      <c r="B33" s="2"/>
      <c r="C33" s="53">
        <v>20</v>
      </c>
      <c r="D33" s="56"/>
      <c r="E33" s="86"/>
      <c r="F33" s="9"/>
      <c r="G33" s="57" t="str">
        <f t="shared" si="1"/>
        <v/>
      </c>
      <c r="H33" s="58" t="str">
        <f t="shared" si="2"/>
        <v/>
      </c>
      <c r="I33" s="56">
        <v>0.05</v>
      </c>
      <c r="J33" s="67">
        <v>1.6</v>
      </c>
      <c r="K33" s="67">
        <v>10</v>
      </c>
      <c r="L33" s="67">
        <v>20</v>
      </c>
      <c r="M33" s="57" t="str">
        <f t="shared" si="5"/>
        <v/>
      </c>
      <c r="N33" s="105" t="str">
        <f t="shared" si="3"/>
        <v/>
      </c>
      <c r="O33" s="115"/>
      <c r="P33" s="68">
        <v>0.5</v>
      </c>
      <c r="Q33" s="56">
        <v>10</v>
      </c>
      <c r="R33" s="57" t="str">
        <f t="shared" si="0"/>
        <v/>
      </c>
      <c r="S33" s="58" t="str">
        <f t="shared" si="4"/>
        <v/>
      </c>
      <c r="T33" s="2"/>
    </row>
    <row r="34" spans="1:20" x14ac:dyDescent="0.15">
      <c r="A34" s="4"/>
      <c r="B34" s="2"/>
      <c r="C34" s="53">
        <v>21</v>
      </c>
      <c r="D34" s="56"/>
      <c r="E34" s="86"/>
      <c r="F34" s="9"/>
      <c r="G34" s="57" t="str">
        <f t="shared" si="1"/>
        <v/>
      </c>
      <c r="H34" s="58" t="str">
        <f t="shared" si="2"/>
        <v/>
      </c>
      <c r="I34" s="56">
        <v>0.05</v>
      </c>
      <c r="J34" s="67">
        <v>1.6</v>
      </c>
      <c r="K34" s="67">
        <v>10</v>
      </c>
      <c r="L34" s="67">
        <v>20</v>
      </c>
      <c r="M34" s="57" t="str">
        <f t="shared" si="5"/>
        <v/>
      </c>
      <c r="N34" s="105" t="str">
        <f t="shared" si="3"/>
        <v/>
      </c>
      <c r="O34" s="115"/>
      <c r="P34" s="68">
        <v>0.5</v>
      </c>
      <c r="Q34" s="56">
        <v>10</v>
      </c>
      <c r="R34" s="57" t="str">
        <f t="shared" si="0"/>
        <v/>
      </c>
      <c r="S34" s="58" t="str">
        <f t="shared" si="4"/>
        <v/>
      </c>
      <c r="T34" s="2"/>
    </row>
    <row r="35" spans="1:20" x14ac:dyDescent="0.15">
      <c r="A35" s="4"/>
      <c r="B35" s="2"/>
      <c r="C35" s="53">
        <v>22</v>
      </c>
      <c r="D35" s="56"/>
      <c r="E35" s="86"/>
      <c r="F35" s="9"/>
      <c r="G35" s="57" t="str">
        <f t="shared" si="1"/>
        <v/>
      </c>
      <c r="H35" s="58" t="str">
        <f t="shared" si="2"/>
        <v/>
      </c>
      <c r="I35" s="56">
        <v>0.05</v>
      </c>
      <c r="J35" s="67">
        <v>1.6</v>
      </c>
      <c r="K35" s="67">
        <v>10</v>
      </c>
      <c r="L35" s="67">
        <v>20</v>
      </c>
      <c r="M35" s="57" t="str">
        <f t="shared" si="5"/>
        <v/>
      </c>
      <c r="N35" s="105" t="str">
        <f t="shared" si="3"/>
        <v/>
      </c>
      <c r="O35" s="115"/>
      <c r="P35" s="68">
        <v>0.5</v>
      </c>
      <c r="Q35" s="56">
        <v>10</v>
      </c>
      <c r="R35" s="57" t="str">
        <f t="shared" si="0"/>
        <v/>
      </c>
      <c r="S35" s="58" t="str">
        <f t="shared" si="4"/>
        <v/>
      </c>
      <c r="T35" s="2"/>
    </row>
    <row r="36" spans="1:20" x14ac:dyDescent="0.15">
      <c r="A36" s="4"/>
      <c r="B36" s="2"/>
      <c r="C36" s="53">
        <v>23</v>
      </c>
      <c r="D36" s="56"/>
      <c r="E36" s="86"/>
      <c r="F36" s="9"/>
      <c r="G36" s="57" t="str">
        <f t="shared" si="1"/>
        <v/>
      </c>
      <c r="H36" s="58" t="str">
        <f t="shared" si="2"/>
        <v/>
      </c>
      <c r="I36" s="56">
        <v>0.05</v>
      </c>
      <c r="J36" s="67">
        <v>1.6</v>
      </c>
      <c r="K36" s="67">
        <v>10</v>
      </c>
      <c r="L36" s="67">
        <v>20</v>
      </c>
      <c r="M36" s="57" t="str">
        <f t="shared" si="5"/>
        <v/>
      </c>
      <c r="N36" s="105" t="str">
        <f t="shared" si="3"/>
        <v/>
      </c>
      <c r="O36" s="115"/>
      <c r="P36" s="68">
        <v>0.5</v>
      </c>
      <c r="Q36" s="56">
        <v>10</v>
      </c>
      <c r="R36" s="57" t="str">
        <f t="shared" si="0"/>
        <v/>
      </c>
      <c r="S36" s="58" t="str">
        <f t="shared" si="4"/>
        <v/>
      </c>
      <c r="T36" s="2"/>
    </row>
    <row r="37" spans="1:20" x14ac:dyDescent="0.15">
      <c r="A37" s="4"/>
      <c r="B37" s="2"/>
      <c r="C37" s="53">
        <v>24</v>
      </c>
      <c r="D37" s="56"/>
      <c r="E37" s="86"/>
      <c r="F37" s="9"/>
      <c r="G37" s="57" t="str">
        <f t="shared" si="1"/>
        <v/>
      </c>
      <c r="H37" s="58" t="str">
        <f t="shared" si="2"/>
        <v/>
      </c>
      <c r="I37" s="56">
        <v>0.05</v>
      </c>
      <c r="J37" s="67">
        <v>1.6</v>
      </c>
      <c r="K37" s="67">
        <v>10</v>
      </c>
      <c r="L37" s="67">
        <v>20</v>
      </c>
      <c r="M37" s="57" t="str">
        <f t="shared" si="5"/>
        <v/>
      </c>
      <c r="N37" s="105" t="str">
        <f t="shared" si="3"/>
        <v/>
      </c>
      <c r="O37" s="115"/>
      <c r="P37" s="68">
        <v>0.5</v>
      </c>
      <c r="Q37" s="56">
        <v>10</v>
      </c>
      <c r="R37" s="57" t="str">
        <f t="shared" si="0"/>
        <v/>
      </c>
      <c r="S37" s="58" t="str">
        <f t="shared" si="4"/>
        <v/>
      </c>
      <c r="T37" s="2"/>
    </row>
    <row r="38" spans="1:20" x14ac:dyDescent="0.15">
      <c r="A38" s="4"/>
      <c r="B38" s="2"/>
      <c r="C38" s="53">
        <v>25</v>
      </c>
      <c r="D38" s="56"/>
      <c r="E38" s="86"/>
      <c r="F38" s="9"/>
      <c r="G38" s="57" t="str">
        <f t="shared" si="1"/>
        <v/>
      </c>
      <c r="H38" s="58" t="str">
        <f t="shared" si="2"/>
        <v/>
      </c>
      <c r="I38" s="56">
        <v>0.05</v>
      </c>
      <c r="J38" s="67">
        <v>1.6</v>
      </c>
      <c r="K38" s="67">
        <v>10</v>
      </c>
      <c r="L38" s="67">
        <v>20</v>
      </c>
      <c r="M38" s="57" t="str">
        <f t="shared" si="5"/>
        <v/>
      </c>
      <c r="N38" s="105" t="str">
        <f t="shared" si="3"/>
        <v/>
      </c>
      <c r="O38" s="115"/>
      <c r="P38" s="68">
        <v>0.5</v>
      </c>
      <c r="Q38" s="56">
        <v>10</v>
      </c>
      <c r="R38" s="57" t="str">
        <f t="shared" si="0"/>
        <v/>
      </c>
      <c r="S38" s="58" t="str">
        <f t="shared" si="4"/>
        <v/>
      </c>
      <c r="T38" s="2"/>
    </row>
    <row r="39" spans="1:20" x14ac:dyDescent="0.15">
      <c r="A39" s="4"/>
      <c r="B39" s="2"/>
      <c r="C39" s="53">
        <v>26</v>
      </c>
      <c r="D39" s="56"/>
      <c r="E39" s="86"/>
      <c r="F39" s="9"/>
      <c r="G39" s="57" t="str">
        <f t="shared" si="1"/>
        <v/>
      </c>
      <c r="H39" s="58" t="str">
        <f t="shared" si="2"/>
        <v/>
      </c>
      <c r="I39" s="56">
        <v>0.05</v>
      </c>
      <c r="J39" s="67">
        <v>1.6</v>
      </c>
      <c r="K39" s="67">
        <v>10</v>
      </c>
      <c r="L39" s="67">
        <v>20</v>
      </c>
      <c r="M39" s="57" t="str">
        <f t="shared" si="5"/>
        <v/>
      </c>
      <c r="N39" s="105" t="str">
        <f t="shared" si="3"/>
        <v/>
      </c>
      <c r="O39" s="115"/>
      <c r="P39" s="68">
        <v>0.5</v>
      </c>
      <c r="Q39" s="56">
        <v>10</v>
      </c>
      <c r="R39" s="57" t="str">
        <f t="shared" si="0"/>
        <v/>
      </c>
      <c r="S39" s="58" t="str">
        <f t="shared" si="4"/>
        <v/>
      </c>
      <c r="T39" s="2"/>
    </row>
    <row r="40" spans="1:20" x14ac:dyDescent="0.15">
      <c r="A40" s="4"/>
      <c r="B40" s="2"/>
      <c r="C40" s="53">
        <v>27</v>
      </c>
      <c r="D40" s="56"/>
      <c r="E40" s="86"/>
      <c r="F40" s="9"/>
      <c r="G40" s="57" t="str">
        <f t="shared" si="1"/>
        <v/>
      </c>
      <c r="H40" s="58" t="str">
        <f t="shared" si="2"/>
        <v/>
      </c>
      <c r="I40" s="56">
        <v>0.05</v>
      </c>
      <c r="J40" s="67">
        <v>1.6</v>
      </c>
      <c r="K40" s="67">
        <v>10</v>
      </c>
      <c r="L40" s="67">
        <v>20</v>
      </c>
      <c r="M40" s="57" t="str">
        <f t="shared" si="5"/>
        <v/>
      </c>
      <c r="N40" s="105" t="str">
        <f t="shared" si="3"/>
        <v/>
      </c>
      <c r="O40" s="115"/>
      <c r="P40" s="68">
        <v>0.5</v>
      </c>
      <c r="Q40" s="56">
        <v>10</v>
      </c>
      <c r="R40" s="57" t="str">
        <f t="shared" si="0"/>
        <v/>
      </c>
      <c r="S40" s="58" t="str">
        <f t="shared" si="4"/>
        <v/>
      </c>
      <c r="T40" s="2"/>
    </row>
    <row r="41" spans="1:20" x14ac:dyDescent="0.15">
      <c r="A41" s="4"/>
      <c r="B41" s="2"/>
      <c r="C41" s="53">
        <v>28</v>
      </c>
      <c r="D41" s="56"/>
      <c r="E41" s="86"/>
      <c r="F41" s="9"/>
      <c r="G41" s="57" t="str">
        <f t="shared" si="1"/>
        <v/>
      </c>
      <c r="H41" s="58" t="str">
        <f t="shared" si="2"/>
        <v/>
      </c>
      <c r="I41" s="56">
        <v>0.05</v>
      </c>
      <c r="J41" s="67">
        <v>1.6</v>
      </c>
      <c r="K41" s="67">
        <v>10</v>
      </c>
      <c r="L41" s="67">
        <v>20</v>
      </c>
      <c r="M41" s="57" t="str">
        <f t="shared" si="5"/>
        <v/>
      </c>
      <c r="N41" s="105" t="str">
        <f t="shared" si="3"/>
        <v/>
      </c>
      <c r="O41" s="115"/>
      <c r="P41" s="68">
        <v>0.5</v>
      </c>
      <c r="Q41" s="56">
        <v>10</v>
      </c>
      <c r="R41" s="57" t="str">
        <f t="shared" si="0"/>
        <v/>
      </c>
      <c r="S41" s="58" t="str">
        <f t="shared" si="4"/>
        <v/>
      </c>
      <c r="T41" s="2"/>
    </row>
    <row r="42" spans="1:20" x14ac:dyDescent="0.15">
      <c r="A42" s="4"/>
      <c r="B42" s="2"/>
      <c r="C42" s="53">
        <v>29</v>
      </c>
      <c r="D42" s="56"/>
      <c r="E42" s="86"/>
      <c r="F42" s="9"/>
      <c r="G42" s="57" t="str">
        <f t="shared" si="1"/>
        <v/>
      </c>
      <c r="H42" s="58" t="str">
        <f t="shared" si="2"/>
        <v/>
      </c>
      <c r="I42" s="56">
        <v>0.05</v>
      </c>
      <c r="J42" s="67">
        <v>1.6</v>
      </c>
      <c r="K42" s="67">
        <v>10</v>
      </c>
      <c r="L42" s="67">
        <v>20</v>
      </c>
      <c r="M42" s="57" t="str">
        <f t="shared" si="5"/>
        <v/>
      </c>
      <c r="N42" s="105" t="str">
        <f t="shared" si="3"/>
        <v/>
      </c>
      <c r="O42" s="115"/>
      <c r="P42" s="68">
        <v>0.5</v>
      </c>
      <c r="Q42" s="56">
        <v>10</v>
      </c>
      <c r="R42" s="57" t="str">
        <f t="shared" si="0"/>
        <v/>
      </c>
      <c r="S42" s="58" t="str">
        <f t="shared" si="4"/>
        <v/>
      </c>
      <c r="T42" s="2"/>
    </row>
    <row r="43" spans="1:20" x14ac:dyDescent="0.15">
      <c r="A43" s="4"/>
      <c r="B43" s="2"/>
      <c r="C43" s="53">
        <v>30</v>
      </c>
      <c r="D43" s="56"/>
      <c r="E43" s="86"/>
      <c r="F43" s="9"/>
      <c r="G43" s="57" t="str">
        <f t="shared" si="1"/>
        <v/>
      </c>
      <c r="H43" s="58" t="str">
        <f t="shared" si="2"/>
        <v/>
      </c>
      <c r="I43" s="56">
        <v>0.05</v>
      </c>
      <c r="J43" s="67">
        <v>1.6</v>
      </c>
      <c r="K43" s="67">
        <v>10</v>
      </c>
      <c r="L43" s="67">
        <v>20</v>
      </c>
      <c r="M43" s="57" t="str">
        <f t="shared" si="5"/>
        <v/>
      </c>
      <c r="N43" s="105" t="str">
        <f t="shared" si="3"/>
        <v/>
      </c>
      <c r="O43" s="115"/>
      <c r="P43" s="68">
        <v>0.5</v>
      </c>
      <c r="Q43" s="56">
        <v>10</v>
      </c>
      <c r="R43" s="57" t="str">
        <f t="shared" si="0"/>
        <v/>
      </c>
      <c r="S43" s="58" t="str">
        <f t="shared" si="4"/>
        <v/>
      </c>
      <c r="T43" s="2"/>
    </row>
    <row r="44" spans="1:20" x14ac:dyDescent="0.15">
      <c r="A44" s="4"/>
      <c r="B44" s="2"/>
      <c r="C44" s="53">
        <v>31</v>
      </c>
      <c r="D44" s="56"/>
      <c r="E44" s="86"/>
      <c r="F44" s="9"/>
      <c r="G44" s="57" t="str">
        <f t="shared" si="1"/>
        <v/>
      </c>
      <c r="H44" s="58" t="str">
        <f t="shared" si="2"/>
        <v/>
      </c>
      <c r="I44" s="56">
        <v>0.05</v>
      </c>
      <c r="J44" s="67">
        <v>1.6</v>
      </c>
      <c r="K44" s="67">
        <v>10</v>
      </c>
      <c r="L44" s="67">
        <v>20</v>
      </c>
      <c r="M44" s="57" t="str">
        <f t="shared" si="5"/>
        <v/>
      </c>
      <c r="N44" s="105" t="str">
        <f t="shared" si="3"/>
        <v/>
      </c>
      <c r="O44" s="115"/>
      <c r="P44" s="68">
        <v>0.5</v>
      </c>
      <c r="Q44" s="56">
        <v>10</v>
      </c>
      <c r="R44" s="57" t="str">
        <f t="shared" si="0"/>
        <v/>
      </c>
      <c r="S44" s="58" t="str">
        <f t="shared" si="4"/>
        <v/>
      </c>
      <c r="T44" s="2"/>
    </row>
    <row r="45" spans="1:20" x14ac:dyDescent="0.15">
      <c r="A45" s="4"/>
      <c r="B45" s="2"/>
      <c r="C45" s="53">
        <v>32</v>
      </c>
      <c r="D45" s="56"/>
      <c r="E45" s="86"/>
      <c r="F45" s="9"/>
      <c r="G45" s="57" t="str">
        <f t="shared" si="1"/>
        <v/>
      </c>
      <c r="H45" s="58" t="str">
        <f t="shared" si="2"/>
        <v/>
      </c>
      <c r="I45" s="56">
        <v>0.05</v>
      </c>
      <c r="J45" s="67">
        <v>1.6</v>
      </c>
      <c r="K45" s="67">
        <v>10</v>
      </c>
      <c r="L45" s="67">
        <v>20</v>
      </c>
      <c r="M45" s="57" t="str">
        <f t="shared" si="5"/>
        <v/>
      </c>
      <c r="N45" s="105" t="str">
        <f t="shared" si="3"/>
        <v/>
      </c>
      <c r="O45" s="115"/>
      <c r="P45" s="68">
        <v>0.5</v>
      </c>
      <c r="Q45" s="56">
        <v>10</v>
      </c>
      <c r="R45" s="57" t="str">
        <f t="shared" si="0"/>
        <v/>
      </c>
      <c r="S45" s="58" t="str">
        <f t="shared" si="4"/>
        <v/>
      </c>
      <c r="T45" s="2"/>
    </row>
    <row r="46" spans="1:20" x14ac:dyDescent="0.15">
      <c r="A46" s="4"/>
      <c r="B46" s="2"/>
      <c r="C46" s="53">
        <v>33</v>
      </c>
      <c r="D46" s="56"/>
      <c r="E46" s="86"/>
      <c r="F46" s="9"/>
      <c r="G46" s="57" t="str">
        <f t="shared" si="1"/>
        <v/>
      </c>
      <c r="H46" s="58" t="str">
        <f t="shared" si="2"/>
        <v/>
      </c>
      <c r="I46" s="56">
        <v>0.05</v>
      </c>
      <c r="J46" s="67">
        <v>1.6</v>
      </c>
      <c r="K46" s="67">
        <v>10</v>
      </c>
      <c r="L46" s="67">
        <v>20</v>
      </c>
      <c r="M46" s="57" t="str">
        <f t="shared" si="5"/>
        <v/>
      </c>
      <c r="N46" s="105" t="str">
        <f t="shared" si="3"/>
        <v/>
      </c>
      <c r="O46" s="115"/>
      <c r="P46" s="68">
        <v>0.5</v>
      </c>
      <c r="Q46" s="56">
        <v>10</v>
      </c>
      <c r="R46" s="57" t="str">
        <f t="shared" si="0"/>
        <v/>
      </c>
      <c r="S46" s="58" t="str">
        <f t="shared" si="4"/>
        <v/>
      </c>
      <c r="T46" s="2"/>
    </row>
    <row r="47" spans="1:20" x14ac:dyDescent="0.15">
      <c r="A47" s="4"/>
      <c r="B47" s="2"/>
      <c r="C47" s="53">
        <v>34</v>
      </c>
      <c r="D47" s="56"/>
      <c r="E47" s="86"/>
      <c r="F47" s="9"/>
      <c r="G47" s="57" t="str">
        <f t="shared" si="1"/>
        <v/>
      </c>
      <c r="H47" s="58" t="str">
        <f t="shared" si="2"/>
        <v/>
      </c>
      <c r="I47" s="56">
        <v>0.05</v>
      </c>
      <c r="J47" s="67">
        <v>1.6</v>
      </c>
      <c r="K47" s="67">
        <v>10</v>
      </c>
      <c r="L47" s="67">
        <v>20</v>
      </c>
      <c r="M47" s="57" t="str">
        <f t="shared" si="5"/>
        <v/>
      </c>
      <c r="N47" s="105" t="str">
        <f t="shared" si="3"/>
        <v/>
      </c>
      <c r="O47" s="115"/>
      <c r="P47" s="68">
        <v>0.5</v>
      </c>
      <c r="Q47" s="56">
        <v>10</v>
      </c>
      <c r="R47" s="57" t="str">
        <f t="shared" si="0"/>
        <v/>
      </c>
      <c r="S47" s="58" t="str">
        <f t="shared" si="4"/>
        <v/>
      </c>
      <c r="T47" s="2"/>
    </row>
    <row r="48" spans="1:20" x14ac:dyDescent="0.15">
      <c r="A48" s="4"/>
      <c r="B48" s="2"/>
      <c r="C48" s="53">
        <v>35</v>
      </c>
      <c r="D48" s="56"/>
      <c r="E48" s="86"/>
      <c r="F48" s="9"/>
      <c r="G48" s="57" t="str">
        <f t="shared" si="1"/>
        <v/>
      </c>
      <c r="H48" s="58" t="str">
        <f t="shared" si="2"/>
        <v/>
      </c>
      <c r="I48" s="56">
        <v>0.05</v>
      </c>
      <c r="J48" s="67">
        <v>1.6</v>
      </c>
      <c r="K48" s="67">
        <v>10</v>
      </c>
      <c r="L48" s="67">
        <v>20</v>
      </c>
      <c r="M48" s="57" t="str">
        <f t="shared" si="5"/>
        <v/>
      </c>
      <c r="N48" s="105" t="str">
        <f t="shared" si="3"/>
        <v/>
      </c>
      <c r="O48" s="115"/>
      <c r="P48" s="68">
        <v>0.5</v>
      </c>
      <c r="Q48" s="56">
        <v>10</v>
      </c>
      <c r="R48" s="57" t="str">
        <f t="shared" si="0"/>
        <v/>
      </c>
      <c r="S48" s="58" t="str">
        <f t="shared" si="4"/>
        <v/>
      </c>
      <c r="T48" s="2"/>
    </row>
    <row r="49" spans="1:59" x14ac:dyDescent="0.15">
      <c r="A49" s="4"/>
      <c r="B49" s="2"/>
      <c r="C49" s="53">
        <v>36</v>
      </c>
      <c r="D49" s="56"/>
      <c r="E49" s="86"/>
      <c r="F49" s="9"/>
      <c r="G49" s="57" t="str">
        <f t="shared" si="1"/>
        <v/>
      </c>
      <c r="H49" s="58" t="str">
        <f t="shared" si="2"/>
        <v/>
      </c>
      <c r="I49" s="56">
        <v>0.05</v>
      </c>
      <c r="J49" s="67">
        <v>1.6</v>
      </c>
      <c r="K49" s="67">
        <v>10</v>
      </c>
      <c r="L49" s="67">
        <v>20</v>
      </c>
      <c r="M49" s="57" t="str">
        <f t="shared" si="5"/>
        <v/>
      </c>
      <c r="N49" s="105" t="str">
        <f t="shared" si="3"/>
        <v/>
      </c>
      <c r="O49" s="115"/>
      <c r="P49" s="68">
        <v>0.5</v>
      </c>
      <c r="Q49" s="56">
        <v>10</v>
      </c>
      <c r="R49" s="57" t="str">
        <f t="shared" si="0"/>
        <v/>
      </c>
      <c r="S49" s="58" t="str">
        <f t="shared" si="4"/>
        <v/>
      </c>
      <c r="T49" s="2"/>
    </row>
    <row r="50" spans="1:59" x14ac:dyDescent="0.15">
      <c r="A50" s="4"/>
      <c r="B50" s="2"/>
      <c r="C50" s="53">
        <v>37</v>
      </c>
      <c r="D50" s="56"/>
      <c r="E50" s="86"/>
      <c r="F50" s="9"/>
      <c r="G50" s="57" t="str">
        <f t="shared" si="1"/>
        <v/>
      </c>
      <c r="H50" s="58" t="str">
        <f t="shared" si="2"/>
        <v/>
      </c>
      <c r="I50" s="56">
        <v>0.05</v>
      </c>
      <c r="J50" s="67">
        <v>1.6</v>
      </c>
      <c r="K50" s="67">
        <v>10</v>
      </c>
      <c r="L50" s="67">
        <v>20</v>
      </c>
      <c r="M50" s="57" t="str">
        <f t="shared" si="5"/>
        <v/>
      </c>
      <c r="N50" s="105" t="str">
        <f t="shared" si="3"/>
        <v/>
      </c>
      <c r="O50" s="115"/>
      <c r="P50" s="68">
        <v>0.5</v>
      </c>
      <c r="Q50" s="56">
        <v>10</v>
      </c>
      <c r="R50" s="57" t="str">
        <f t="shared" si="0"/>
        <v/>
      </c>
      <c r="S50" s="58" t="str">
        <f t="shared" si="4"/>
        <v/>
      </c>
      <c r="T50" s="2"/>
    </row>
    <row r="51" spans="1:59" x14ac:dyDescent="0.15">
      <c r="A51" s="4"/>
      <c r="B51" s="2"/>
      <c r="C51" s="53">
        <v>38</v>
      </c>
      <c r="D51" s="56"/>
      <c r="E51" s="86"/>
      <c r="F51" s="9"/>
      <c r="G51" s="57" t="str">
        <f t="shared" si="1"/>
        <v/>
      </c>
      <c r="H51" s="58" t="str">
        <f t="shared" si="2"/>
        <v/>
      </c>
      <c r="I51" s="56">
        <v>0.05</v>
      </c>
      <c r="J51" s="67">
        <v>1.6</v>
      </c>
      <c r="K51" s="67">
        <v>10</v>
      </c>
      <c r="L51" s="67">
        <v>20</v>
      </c>
      <c r="M51" s="57" t="str">
        <f t="shared" si="5"/>
        <v/>
      </c>
      <c r="N51" s="105" t="str">
        <f t="shared" si="3"/>
        <v/>
      </c>
      <c r="O51" s="115"/>
      <c r="P51" s="68">
        <v>0.5</v>
      </c>
      <c r="Q51" s="56">
        <v>10</v>
      </c>
      <c r="R51" s="57" t="str">
        <f t="shared" si="0"/>
        <v/>
      </c>
      <c r="S51" s="58" t="str">
        <f t="shared" si="4"/>
        <v/>
      </c>
      <c r="T51" s="2"/>
    </row>
    <row r="52" spans="1:59" x14ac:dyDescent="0.15">
      <c r="A52" s="4"/>
      <c r="B52" s="2"/>
      <c r="C52" s="53">
        <v>39</v>
      </c>
      <c r="D52" s="56"/>
      <c r="E52" s="86"/>
      <c r="F52" s="9"/>
      <c r="G52" s="57" t="str">
        <f t="shared" si="1"/>
        <v/>
      </c>
      <c r="H52" s="58" t="str">
        <f t="shared" si="2"/>
        <v/>
      </c>
      <c r="I52" s="56">
        <v>0.05</v>
      </c>
      <c r="J52" s="67">
        <v>1.6</v>
      </c>
      <c r="K52" s="67">
        <v>10</v>
      </c>
      <c r="L52" s="67">
        <v>20</v>
      </c>
      <c r="M52" s="57" t="str">
        <f t="shared" si="5"/>
        <v/>
      </c>
      <c r="N52" s="105" t="str">
        <f t="shared" si="3"/>
        <v/>
      </c>
      <c r="O52" s="115"/>
      <c r="P52" s="68">
        <v>0.5</v>
      </c>
      <c r="Q52" s="56">
        <v>10</v>
      </c>
      <c r="R52" s="57" t="str">
        <f t="shared" si="0"/>
        <v/>
      </c>
      <c r="S52" s="58" t="str">
        <f t="shared" si="4"/>
        <v/>
      </c>
      <c r="T52" s="2"/>
    </row>
    <row r="53" spans="1:59" x14ac:dyDescent="0.15">
      <c r="A53" s="4"/>
      <c r="B53" s="2"/>
      <c r="C53" s="53">
        <v>40</v>
      </c>
      <c r="D53" s="56"/>
      <c r="E53" s="86"/>
      <c r="F53" s="9"/>
      <c r="G53" s="57" t="str">
        <f t="shared" si="1"/>
        <v/>
      </c>
      <c r="H53" s="58" t="str">
        <f t="shared" si="2"/>
        <v/>
      </c>
      <c r="I53" s="56">
        <v>0.05</v>
      </c>
      <c r="J53" s="67">
        <v>1.6</v>
      </c>
      <c r="K53" s="67">
        <v>10</v>
      </c>
      <c r="L53" s="67">
        <v>20</v>
      </c>
      <c r="M53" s="57" t="str">
        <f t="shared" si="5"/>
        <v/>
      </c>
      <c r="N53" s="105" t="str">
        <f t="shared" si="3"/>
        <v/>
      </c>
      <c r="O53" s="115"/>
      <c r="P53" s="68">
        <v>0.5</v>
      </c>
      <c r="Q53" s="56">
        <v>10</v>
      </c>
      <c r="R53" s="57" t="str">
        <f t="shared" si="0"/>
        <v/>
      </c>
      <c r="S53" s="58" t="str">
        <f t="shared" si="4"/>
        <v/>
      </c>
      <c r="T53" s="2"/>
    </row>
    <row r="54" spans="1:59" x14ac:dyDescent="0.15">
      <c r="A54" s="4"/>
      <c r="B54" s="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99"/>
      <c r="O54" s="99"/>
      <c r="P54" s="32"/>
      <c r="Q54" s="32"/>
      <c r="R54" s="32"/>
      <c r="S54" s="99"/>
      <c r="T54" s="31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x14ac:dyDescent="0.15">
      <c r="A55" s="4"/>
      <c r="B55" s="2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2"/>
      <c r="N55" s="99"/>
      <c r="O55" s="99"/>
      <c r="P55" s="32"/>
      <c r="Q55" s="32"/>
      <c r="R55" s="32"/>
      <c r="S55" s="99"/>
      <c r="T55" s="31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ht="9.2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00"/>
      <c r="O56" s="100"/>
      <c r="P56" s="2"/>
      <c r="Q56" s="2"/>
      <c r="R56" s="2"/>
      <c r="S56" s="100"/>
      <c r="T56" s="2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</row>
    <row r="57" spans="1:59" ht="400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1"/>
      <c r="O57" s="101"/>
      <c r="P57" s="3"/>
      <c r="Q57" s="3"/>
      <c r="R57" s="3"/>
      <c r="S57" s="101"/>
      <c r="T57" s="3"/>
    </row>
  </sheetData>
  <sheetProtection password="8E71" sheet="1" objects="1" scenarios="1"/>
  <mergeCells count="2">
    <mergeCell ref="E5:G5"/>
    <mergeCell ref="E12:F12"/>
  </mergeCells>
  <phoneticPr fontId="0" type="noConversion"/>
  <dataValidations count="1">
    <dataValidation allowBlank="1" showInputMessage="1" sqref="E8:H9 F10:F11 E1:H6 E13:F65536 G10:H65536 A1:D1048576 E10:E12 I1:P1048576 T1:IV1048576 Q1:S10 Q12:S65536 S11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2005-02-08T23:06:41Z</cp:lastPrinted>
  <dcterms:created xsi:type="dcterms:W3CDTF">2004-10-05T18:50:23Z</dcterms:created>
  <dcterms:modified xsi:type="dcterms:W3CDTF">2020-03-13T15:54:32Z</dcterms:modified>
</cp:coreProperties>
</file>