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U:\MegaCalc - New header\K-BGLU\"/>
    </mc:Choice>
  </mc:AlternateContent>
  <xr:revisionPtr revIDLastSave="0" documentId="13_ncr:48009_{EF1A3C8A-D32A-462B-BF81-6DBBA859087D}" xr6:coauthVersionLast="44" xr6:coauthVersionMax="44" xr10:uidLastSave="{00000000-0000-0000-0000-000000000000}"/>
  <workbookProtection workbookPassword="8E71" lockStructure="1"/>
  <bookViews>
    <workbookView xWindow="-120" yWindow="-120" windowWidth="29040" windowHeight="15840" activeTab="1"/>
  </bookViews>
  <sheets>
    <sheet name="Instructions" sheetId="6" r:id="rId1"/>
    <sheet name="MegaCalc" sheetId="1" r:id="rId2"/>
  </sheets>
  <definedNames>
    <definedName name="Absorbance">MegaCalc!$I$13:$I$32</definedName>
    <definedName name="Blank">MegaCalc!$E$13:$E$32</definedName>
    <definedName name="Contact_us">Instructions!$D$54</definedName>
    <definedName name="Dilution">MegaCalc!$K$13:$K$32</definedName>
    <definedName name="Extract_vol">MegaCalc!$O$13:$O$32</definedName>
    <definedName name="Factor">MegaCalc!$F$9</definedName>
    <definedName name="Glucan_g_100g">MegaCalc!$P$13:$P$32</definedName>
    <definedName name="Glucan_g_100g_dwb">MegaCalc!$S$13:$S$32</definedName>
    <definedName name="Glucan_mg_L">MegaCalc!$L$13:$L$32</definedName>
    <definedName name="Instructions">Instructions!$A$2</definedName>
    <definedName name="Moisture">MegaCalc!$R$13:$R$32</definedName>
    <definedName name="_xlnm.Print_Area" localSheetId="0">Instructions!$B$2:$R$56</definedName>
    <definedName name="_xlnm.Print_Area" localSheetId="1">MegaCalc!$B$2:$U$32</definedName>
    <definedName name="_xlnm.Print_Titles" localSheetId="1">MegaCalc!$10:$11</definedName>
    <definedName name="Replicate_1">MegaCalc!$E$8</definedName>
    <definedName name="Replicate_2">MegaCalc!$F$8</definedName>
    <definedName name="Replicate_3">MegaCalc!$G$8</definedName>
    <definedName name="Replicate_4">MegaCalc!$I$8</definedName>
    <definedName name="Replicate_ave">MegaCalc!$J$8</definedName>
    <definedName name="Sample_1">MegaCalc!$F$13:$F$32</definedName>
    <definedName name="Sample_2">MegaCalc!$G$13:$G$32</definedName>
    <definedName name="Sample_ave">MegaCalc!$H$13:$H$32</definedName>
    <definedName name="Sample_vol">MegaCalc!$J$13:$J$32</definedName>
    <definedName name="Sample_weight">MegaCalc!$N$13:$N$32</definedName>
    <definedName name="use_mega_calculator">MegaCalc!$A$1</definedName>
  </definedNames>
  <calcPr calcId="18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 i="6" l="1"/>
  <c r="J8" i="1"/>
  <c r="F9" i="1"/>
  <c r="P29" i="1" s="1"/>
  <c r="H13" i="1"/>
  <c r="I13" i="1"/>
  <c r="H14" i="1"/>
  <c r="I14" i="1"/>
  <c r="P14" i="1"/>
  <c r="S14" i="1" s="1"/>
  <c r="H15" i="1"/>
  <c r="I15" i="1"/>
  <c r="H16" i="1"/>
  <c r="I16" i="1"/>
  <c r="P16" i="1" s="1"/>
  <c r="H17" i="1"/>
  <c r="I17" i="1"/>
  <c r="L17" i="1" s="1"/>
  <c r="M17" i="1" s="1"/>
  <c r="H18" i="1"/>
  <c r="I18" i="1"/>
  <c r="P18" i="1" s="1"/>
  <c r="H19" i="1"/>
  <c r="I19" i="1"/>
  <c r="L19" i="1" s="1"/>
  <c r="M19" i="1" s="1"/>
  <c r="H20" i="1"/>
  <c r="I20" i="1"/>
  <c r="P20" i="1"/>
  <c r="Q20" i="1" s="1"/>
  <c r="T20" i="1" s="1"/>
  <c r="H21" i="1"/>
  <c r="I21" i="1"/>
  <c r="H22" i="1"/>
  <c r="I22" i="1"/>
  <c r="L22" i="1" s="1"/>
  <c r="M22" i="1" s="1"/>
  <c r="P22" i="1"/>
  <c r="S22" i="1" s="1"/>
  <c r="H23" i="1"/>
  <c r="I23" i="1"/>
  <c r="H24" i="1"/>
  <c r="I24" i="1"/>
  <c r="P24" i="1" s="1"/>
  <c r="H25" i="1"/>
  <c r="I25" i="1"/>
  <c r="H26" i="1"/>
  <c r="I26" i="1"/>
  <c r="P26" i="1" s="1"/>
  <c r="H27" i="1"/>
  <c r="I27" i="1"/>
  <c r="L27" i="1" s="1"/>
  <c r="M27" i="1" s="1"/>
  <c r="H28" i="1"/>
  <c r="I28" i="1"/>
  <c r="P28" i="1"/>
  <c r="Q28" i="1" s="1"/>
  <c r="T28" i="1" s="1"/>
  <c r="H29" i="1"/>
  <c r="I29" i="1"/>
  <c r="H30" i="1"/>
  <c r="I30" i="1"/>
  <c r="L30" i="1" s="1"/>
  <c r="M30" i="1" s="1"/>
  <c r="P30" i="1"/>
  <c r="S30" i="1" s="1"/>
  <c r="H31" i="1"/>
  <c r="I31" i="1"/>
  <c r="H32" i="1"/>
  <c r="I32" i="1"/>
  <c r="P32" i="1" s="1"/>
  <c r="S28" i="1"/>
  <c r="Q22" i="1"/>
  <c r="T22" i="1" s="1"/>
  <c r="S20" i="1"/>
  <c r="L23" i="1"/>
  <c r="M23" i="1" s="1"/>
  <c r="L28" i="1"/>
  <c r="M28" i="1" s="1"/>
  <c r="L24" i="1"/>
  <c r="M24" i="1" s="1"/>
  <c r="L31" i="1"/>
  <c r="M31" i="1" s="1"/>
  <c r="L14" i="1"/>
  <c r="M14" i="1" s="1"/>
  <c r="L16" i="1"/>
  <c r="M16" i="1" s="1"/>
  <c r="L18" i="1"/>
  <c r="M18" i="1" s="1"/>
  <c r="L20" i="1"/>
  <c r="M20" i="1" s="1"/>
  <c r="L26" i="1"/>
  <c r="M26" i="1" s="1"/>
  <c r="L25" i="1"/>
  <c r="M25" i="1" s="1"/>
  <c r="P31" i="1"/>
  <c r="S31" i="1" s="1"/>
  <c r="P25" i="1"/>
  <c r="Q25" i="1" s="1"/>
  <c r="T25" i="1" s="1"/>
  <c r="P23" i="1"/>
  <c r="Q23" i="1" s="1"/>
  <c r="P17" i="1"/>
  <c r="Q17" i="1" s="1"/>
  <c r="T17" i="1" s="1"/>
  <c r="P15" i="1"/>
  <c r="S15" i="1" s="1"/>
  <c r="F21" i="6"/>
  <c r="S17" i="1"/>
  <c r="S25" i="1"/>
  <c r="Q32" i="1" l="1"/>
  <c r="S32" i="1"/>
  <c r="Q16" i="1"/>
  <c r="T16" i="1" s="1"/>
  <c r="S16" i="1"/>
  <c r="S26" i="1"/>
  <c r="Q26" i="1"/>
  <c r="T26" i="1" s="1"/>
  <c r="Q18" i="1"/>
  <c r="T18" i="1" s="1"/>
  <c r="S18" i="1"/>
  <c r="S29" i="1"/>
  <c r="Q29" i="1"/>
  <c r="T29" i="1" s="1"/>
  <c r="S24" i="1"/>
  <c r="Q24" i="1"/>
  <c r="Q31" i="1"/>
  <c r="T31" i="1" s="1"/>
  <c r="Q30" i="1"/>
  <c r="T30" i="1" s="1"/>
  <c r="P19" i="1"/>
  <c r="P27" i="1"/>
  <c r="L32" i="1"/>
  <c r="M32" i="1" s="1"/>
  <c r="L21" i="1"/>
  <c r="M21" i="1" s="1"/>
  <c r="L15" i="1"/>
  <c r="M15" i="1" s="1"/>
  <c r="L13" i="1"/>
  <c r="M13" i="1" s="1"/>
  <c r="L29" i="1"/>
  <c r="M29" i="1" s="1"/>
  <c r="Q14" i="1"/>
  <c r="T14" i="1" s="1"/>
  <c r="Q15" i="1"/>
  <c r="T15" i="1" s="1"/>
  <c r="S23" i="1"/>
  <c r="T23" i="1" s="1"/>
  <c r="P13" i="1"/>
  <c r="P21" i="1"/>
  <c r="S19" i="1" l="1"/>
  <c r="Q19" i="1"/>
  <c r="T19" i="1" s="1"/>
  <c r="Q21" i="1"/>
  <c r="S21" i="1"/>
  <c r="T32" i="1"/>
  <c r="S13" i="1"/>
  <c r="Q13" i="1"/>
  <c r="T13" i="1" s="1"/>
  <c r="S27" i="1"/>
  <c r="Q27" i="1"/>
  <c r="T24" i="1"/>
  <c r="T21" i="1" l="1"/>
  <c r="T27" i="1"/>
</calcChain>
</file>

<file path=xl/sharedStrings.xml><?xml version="1.0" encoding="utf-8"?>
<sst xmlns="http://schemas.openxmlformats.org/spreadsheetml/2006/main" count="65" uniqueCount="49">
  <si>
    <t>Replicate 4</t>
  </si>
  <si>
    <t>Blank</t>
  </si>
  <si>
    <t>Sample</t>
  </si>
  <si>
    <t>Abs</t>
  </si>
  <si>
    <t>Glucan (mg/L) 
"as is"</t>
  </si>
  <si>
    <t>Extract volume (mL)</t>
  </si>
  <si>
    <t>Glucan (g/100 g) 
"as is"</t>
  </si>
  <si>
    <t>Absorbance values</t>
  </si>
  <si>
    <t>Factor:</t>
  </si>
  <si>
    <t>Average Abs</t>
  </si>
  <si>
    <t>Average sample</t>
  </si>
  <si>
    <t>Sample weight (mg)</t>
  </si>
  <si>
    <t>Beta-Glucan (mg/L) 
"as is"</t>
  </si>
  <si>
    <t>Beta-Glucan (g/100 g) 
"as is"</t>
  </si>
  <si>
    <t>Absorbance values for 100 micrograms of D-glucose standard</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</si>
  <si>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t>
    </r>
  </si>
  <si>
    <t>Glucan (g/100 g) 
"dwb"</t>
  </si>
  <si>
    <t>Beta-Glucan (g/100 g) 
"dwb"</t>
  </si>
  <si>
    <t>Moisture Content %</t>
  </si>
  <si>
    <t>Rep. 1</t>
  </si>
  <si>
    <t>Rep. 2</t>
  </si>
  <si>
    <t>Rep. 3</t>
  </si>
  <si>
    <t>Rep. 4</t>
  </si>
  <si>
    <t>Average</t>
  </si>
  <si>
    <r>
      <t xml:space="preserve">This </t>
    </r>
    <r>
      <rPr>
        <b/>
        <sz val="11"/>
        <color indexed="17"/>
        <rFont val="Times New Roman"/>
        <family val="1"/>
      </rPr>
      <t>Mega-Calc</t>
    </r>
    <r>
      <rPr>
        <vertAlign val="superscript"/>
        <sz val="11"/>
        <rFont val="Gill Sans MT"/>
        <family val="2"/>
      </rPr>
      <t>TM</t>
    </r>
    <r>
      <rPr>
        <sz val="11"/>
        <rFont val="Gill Sans MT"/>
        <family val="2"/>
      </rPr>
      <t xml:space="preserve"> is optimised for the Mixed Linkage Beta-Glucan Streamlined Method (AOAC Method 995.16; AACC method 32-23). However, by adjusting weights and volumes, it can also be used for the EBC Beta-Glucan Methods.  Thus: 
for EBC Method 3.11.1 (barley), sample weight is 500 mg and extraction volume is 30 mL; 
for EBC Method 4.16.1 (malt), sample weight is 1000 mg and extraction volume is 30 mL; 
for EBC Method 8.11.1 (wort), sample analysed is equivalent to 0.1 mL of the original wort; 
for EBC Method 3.11.1 (beer), sample analysed is equivalent to 0.25 mL of the original beer.</t>
    </r>
  </si>
  <si>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</si>
  <si>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</si>
  <si>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</si>
  <si>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</si>
  <si>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</si>
  <si>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</si>
  <si>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</si>
  <si>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</si>
  <si>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</si>
  <si>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</si>
  <si>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</si>
  <si>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t>Sample volume 
(mL)</t>
  </si>
  <si>
    <t>Dilution 
(-fold)</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</si>
  <si>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</si>
  <si>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</si>
  <si>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</si>
  <si>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</si>
  <si>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</si>
  <si>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Replicate 1</t>
  </si>
  <si>
    <t>Replicate 2</t>
  </si>
  <si>
    <t>Replicate 3</t>
  </si>
  <si>
    <t>Megazyme Knowledge Base</t>
  </si>
  <si>
    <t>Customer Support</t>
  </si>
  <si>
    <t>K-BGLU 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</si>
</sst>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0000"/>
  </numFmts>
  <fonts count="16"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s>
  <fills count="6">
    <fill>
      <patternFill patternType="none"/>
    </fill>
    <fill>
      <patternFill patternType="gray125"/>
    </fill>
    <fill>
      <patternFill patternType="solid">
        <fgColor indexed="51"/>
        <bgColor indexed="64"/>
      </patternFill>
    </fill>
    <fill>
      <patternFill patternType="solid">
        <fgColor indexed="57"/>
        <bgColor indexed="64"/>
      </patternFill>
    </fill>
    <fill>
      <patternFill patternType="solid">
        <fgColor indexed="9"/>
        <bgColor indexed="64"/>
      </patternFill>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2">
    <xf numFmtId="0" fontId="0" fillId="0" borderId="0" xfId="0"/>
    <xf numFmtId="182" fontId="1" fillId="2"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4" borderId="0" xfId="0" applyFont="1" applyFill="1" applyBorder="1" applyProtection="1"/>
    <xf numFmtId="0" fontId="4" fillId="4" borderId="0" xfId="0" applyFont="1" applyFill="1" applyBorder="1" applyAlignment="1" applyProtection="1">
      <alignment horizontal="left" vertical="top"/>
    </xf>
    <xf numFmtId="0" fontId="1" fillId="4" borderId="0" xfId="0" applyFont="1" applyFill="1" applyProtection="1"/>
    <xf numFmtId="0" fontId="2" fillId="4" borderId="1" xfId="0" applyFont="1" applyFill="1" applyBorder="1" applyAlignment="1" applyProtection="1">
      <alignment horizontal="left" vertical="top" wrapText="1"/>
    </xf>
    <xf numFmtId="0" fontId="2" fillId="4"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4" borderId="0" xfId="0" applyFont="1" applyFill="1" applyBorder="1" applyAlignment="1" applyProtection="1">
      <alignment horizontal="left"/>
    </xf>
    <xf numFmtId="0" fontId="1" fillId="4"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4" borderId="0" xfId="0" quotePrefix="1" applyFont="1" applyFill="1" applyBorder="1" applyAlignment="1" applyProtection="1">
      <alignment horizontal="center" vertical="top" wrapText="1"/>
    </xf>
    <xf numFmtId="0" fontId="1" fillId="0" borderId="0" xfId="0" applyFont="1" applyBorder="1" applyProtection="1"/>
    <xf numFmtId="182" fontId="1" fillId="4" borderId="0" xfId="0" applyNumberFormat="1" applyFont="1" applyFill="1" applyBorder="1" applyAlignment="1" applyProtection="1">
      <alignment horizontal="left"/>
    </xf>
    <xf numFmtId="182" fontId="1" fillId="4"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4" borderId="0" xfId="0" applyFont="1" applyFill="1" applyBorder="1" applyAlignment="1" applyProtection="1">
      <alignment wrapText="1"/>
    </xf>
    <xf numFmtId="0" fontId="1" fillId="4" borderId="0" xfId="0" applyFont="1" applyFill="1" applyAlignment="1" applyProtection="1">
      <alignment wrapText="1"/>
    </xf>
    <xf numFmtId="0" fontId="6" fillId="4" borderId="0" xfId="0" applyFont="1" applyFill="1" applyBorder="1" applyAlignment="1" applyProtection="1">
      <alignment horizontal="left" vertical="top"/>
    </xf>
    <xf numFmtId="182" fontId="7" fillId="4" borderId="0" xfId="0" applyNumberFormat="1" applyFont="1" applyFill="1" applyBorder="1" applyAlignment="1" applyProtection="1">
      <alignment horizontal="right"/>
    </xf>
    <xf numFmtId="0" fontId="7" fillId="4" borderId="0" xfId="0" applyFont="1" applyFill="1" applyBorder="1" applyProtection="1"/>
    <xf numFmtId="0" fontId="7" fillId="4" borderId="0" xfId="0" applyFont="1" applyFill="1" applyBorder="1" applyAlignment="1" applyProtection="1">
      <alignment wrapText="1"/>
    </xf>
    <xf numFmtId="0" fontId="7" fillId="4" borderId="0" xfId="0" applyFont="1" applyFill="1" applyAlignment="1" applyProtection="1">
      <alignment wrapText="1"/>
    </xf>
    <xf numFmtId="0" fontId="7" fillId="4" borderId="0" xfId="0" applyFont="1" applyFill="1" applyAlignment="1" applyProtection="1"/>
    <xf numFmtId="0" fontId="12" fillId="0" borderId="0" xfId="0" applyFont="1" applyAlignment="1" applyProtection="1"/>
    <xf numFmtId="0" fontId="7" fillId="4" borderId="0" xfId="0" applyFont="1" applyFill="1" applyProtection="1"/>
    <xf numFmtId="0" fontId="7" fillId="4" borderId="0" xfId="0" applyFont="1" applyFill="1" applyBorder="1" applyAlignment="1" applyProtection="1"/>
    <xf numFmtId="0" fontId="3" fillId="4" borderId="0" xfId="1" applyFill="1" applyAlignment="1" applyProtection="1">
      <alignment horizontal="right" vertical="top" wrapText="1"/>
    </xf>
    <xf numFmtId="0" fontId="10" fillId="4" borderId="0" xfId="0" applyFont="1" applyFill="1" applyProtection="1"/>
    <xf numFmtId="0" fontId="2" fillId="4" borderId="0" xfId="0" applyFont="1" applyFill="1" applyBorder="1" applyProtection="1"/>
    <xf numFmtId="182" fontId="1" fillId="2" borderId="1" xfId="0" applyNumberFormat="1" applyFont="1" applyFill="1" applyBorder="1" applyProtection="1"/>
    <xf numFmtId="0" fontId="10" fillId="4" borderId="0" xfId="0" applyFont="1" applyFill="1" applyBorder="1" applyAlignment="1" applyProtection="1">
      <alignment horizontal="left"/>
    </xf>
    <xf numFmtId="0" fontId="12" fillId="4" borderId="0" xfId="0" applyFont="1" applyFill="1" applyProtection="1"/>
    <xf numFmtId="0" fontId="9" fillId="0" borderId="0" xfId="0" applyFont="1" applyAlignment="1" applyProtection="1">
      <alignment wrapText="1"/>
    </xf>
    <xf numFmtId="0" fontId="9" fillId="4" borderId="0" xfId="0" applyFont="1" applyFill="1" applyAlignment="1" applyProtection="1">
      <alignment wrapText="1"/>
    </xf>
    <xf numFmtId="0" fontId="13" fillId="4" borderId="0" xfId="1" applyFont="1" applyFill="1" applyAlignment="1" applyProtection="1"/>
    <xf numFmtId="0" fontId="7" fillId="4" borderId="0" xfId="1" applyFont="1" applyFill="1" applyAlignment="1" applyProtection="1">
      <alignment wrapText="1"/>
    </xf>
    <xf numFmtId="0" fontId="12" fillId="4" borderId="0" xfId="0" applyFont="1" applyFill="1" applyAlignment="1" applyProtection="1"/>
    <xf numFmtId="0" fontId="13" fillId="4" borderId="0" xfId="1" applyFont="1" applyFill="1" applyAlignment="1" applyProtection="1">
      <alignment wrapText="1"/>
    </xf>
    <xf numFmtId="0" fontId="0" fillId="4" borderId="0" xfId="0" applyFill="1" applyAlignment="1" applyProtection="1">
      <alignment wrapText="1"/>
    </xf>
    <xf numFmtId="0" fontId="2" fillId="4" borderId="2" xfId="0" applyFont="1" applyFill="1" applyBorder="1" applyAlignment="1" applyProtection="1">
      <alignment horizontal="center" vertical="top" wrapText="1"/>
    </xf>
    <xf numFmtId="182" fontId="1" fillId="2" borderId="1" xfId="0" applyNumberFormat="1" applyFont="1" applyFill="1" applyBorder="1" applyAlignment="1" applyProtection="1">
      <alignment horizontal="right"/>
      <protection locked="0"/>
    </xf>
    <xf numFmtId="182" fontId="1" fillId="2" borderId="3" xfId="0" applyNumberFormat="1" applyFont="1" applyFill="1" applyBorder="1" applyAlignment="1" applyProtection="1">
      <alignment horizontal="right"/>
      <protection locked="0"/>
    </xf>
    <xf numFmtId="0" fontId="1" fillId="2" borderId="1" xfId="0" applyFont="1" applyFill="1" applyBorder="1" applyProtection="1">
      <protection locked="0"/>
    </xf>
    <xf numFmtId="2" fontId="1" fillId="2"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12" fillId="4" borderId="0" xfId="0" applyFont="1" applyFill="1" applyBorder="1" applyProtection="1"/>
    <xf numFmtId="0" fontId="15" fillId="0" borderId="0" xfId="0" applyFont="1" applyBorder="1" applyAlignment="1" applyProtection="1">
      <alignment horizontal="left"/>
    </xf>
    <xf numFmtId="0" fontId="1" fillId="4" borderId="0" xfId="0" applyFont="1" applyFill="1" applyBorder="1" applyAlignment="1" applyProtection="1">
      <alignment horizontal="center"/>
    </xf>
    <xf numFmtId="0" fontId="1" fillId="3" borderId="0" xfId="0" applyFont="1" applyFill="1" applyBorder="1" applyAlignment="1" applyProtection="1">
      <alignment horizontal="center"/>
    </xf>
    <xf numFmtId="0" fontId="1" fillId="4" borderId="1" xfId="0" applyFont="1" applyFill="1" applyBorder="1" applyAlignment="1" applyProtection="1">
      <alignment horizontal="center"/>
    </xf>
    <xf numFmtId="0" fontId="1" fillId="4" borderId="1" xfId="0" applyFont="1" applyFill="1" applyBorder="1" applyAlignment="1" applyProtection="1"/>
    <xf numFmtId="182" fontId="1" fillId="2" borderId="1" xfId="0" applyNumberFormat="1" applyFont="1" applyFill="1" applyBorder="1" applyAlignment="1" applyProtection="1">
      <alignment horizontal="right"/>
    </xf>
    <xf numFmtId="182" fontId="1" fillId="2" borderId="3" xfId="0" applyNumberFormat="1" applyFont="1" applyFill="1" applyBorder="1" applyAlignment="1" applyProtection="1">
      <alignment horizontal="right"/>
    </xf>
    <xf numFmtId="182" fontId="1" fillId="4" borderId="1" xfId="0" applyNumberFormat="1" applyFont="1" applyFill="1" applyBorder="1" applyAlignment="1" applyProtection="1">
      <alignment horizontal="right"/>
    </xf>
    <xf numFmtId="182" fontId="1" fillId="4" borderId="0" xfId="0" applyNumberFormat="1" applyFont="1" applyFill="1" applyProtection="1"/>
    <xf numFmtId="0" fontId="1" fillId="0" borderId="0" xfId="0" applyFont="1" applyFill="1" applyProtection="1"/>
    <xf numFmtId="16" fontId="1" fillId="3" borderId="0" xfId="0" applyNumberFormat="1" applyFont="1" applyFill="1" applyBorder="1" applyProtection="1"/>
    <xf numFmtId="0" fontId="2" fillId="4" borderId="2" xfId="0" applyFont="1" applyFill="1" applyBorder="1" applyAlignment="1" applyProtection="1">
      <alignment horizontal="left" vertical="top" wrapText="1"/>
    </xf>
    <xf numFmtId="0" fontId="1" fillId="2" borderId="1" xfId="0" applyFont="1" applyFill="1" applyBorder="1" applyProtection="1"/>
    <xf numFmtId="182" fontId="1" fillId="4" borderId="1" xfId="0" applyNumberFormat="1" applyFont="1" applyFill="1" applyBorder="1" applyProtection="1"/>
    <xf numFmtId="2" fontId="1" fillId="2" borderId="1" xfId="0" applyNumberFormat="1" applyFont="1" applyFill="1" applyBorder="1" applyProtection="1"/>
    <xf numFmtId="182" fontId="1" fillId="3" borderId="0" xfId="0" applyNumberFormat="1" applyFont="1" applyFill="1" applyBorder="1" applyProtection="1"/>
    <xf numFmtId="0" fontId="1" fillId="3" borderId="0" xfId="0" applyFont="1" applyFill="1" applyProtection="1"/>
    <xf numFmtId="16" fontId="1" fillId="4" borderId="0" xfId="0" applyNumberFormat="1" applyFont="1" applyFill="1" applyBorder="1" applyProtection="1"/>
    <xf numFmtId="0" fontId="1" fillId="3" borderId="0" xfId="0" applyFont="1" applyFill="1" applyBorder="1" applyAlignment="1" applyProtection="1">
      <alignment horizontal="left" vertical="top" wrapText="1"/>
    </xf>
    <xf numFmtId="0" fontId="1" fillId="4" borderId="0"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2" fillId="4" borderId="0" xfId="0" applyFont="1" applyFill="1" applyBorder="1" applyAlignment="1" applyProtection="1">
      <alignment horizontal="left" vertical="top" wrapText="1"/>
    </xf>
    <xf numFmtId="0" fontId="1" fillId="3" borderId="0" xfId="0" applyFont="1" applyFill="1" applyAlignment="1" applyProtection="1">
      <alignment horizontal="left" vertical="top" wrapText="1"/>
    </xf>
    <xf numFmtId="0" fontId="1" fillId="0" borderId="0" xfId="0" applyFont="1" applyAlignment="1" applyProtection="1">
      <alignment horizontal="left" vertical="top" wrapText="1"/>
    </xf>
    <xf numFmtId="0" fontId="2" fillId="4" borderId="4" xfId="0" applyFont="1" applyFill="1" applyBorder="1" applyAlignment="1" applyProtection="1">
      <alignment horizontal="left" vertical="top" wrapText="1"/>
    </xf>
    <xf numFmtId="0" fontId="1" fillId="5" borderId="4" xfId="0" applyFont="1" applyFill="1" applyBorder="1" applyAlignment="1" applyProtection="1">
      <alignment horizontal="center" vertical="top" wrapText="1"/>
    </xf>
    <xf numFmtId="0" fontId="2" fillId="5" borderId="2" xfId="0" applyFont="1" applyFill="1" applyBorder="1" applyAlignment="1" applyProtection="1">
      <alignment horizontal="left" vertical="top" wrapText="1"/>
    </xf>
    <xf numFmtId="0" fontId="1" fillId="4" borderId="1" xfId="0" applyFont="1" applyFill="1" applyBorder="1" applyProtection="1"/>
    <xf numFmtId="182" fontId="1" fillId="5" borderId="1" xfId="0" applyNumberFormat="1" applyFont="1" applyFill="1" applyBorder="1" applyProtection="1"/>
    <xf numFmtId="0" fontId="1" fillId="5" borderId="1" xfId="0" applyFont="1" applyFill="1" applyBorder="1" applyProtection="1"/>
    <xf numFmtId="182" fontId="1" fillId="4" borderId="0" xfId="0" applyNumberFormat="1" applyFont="1" applyFill="1" applyBorder="1" applyProtection="1"/>
    <xf numFmtId="0" fontId="1" fillId="4" borderId="0" xfId="0" applyFont="1" applyFill="1" applyProtection="1">
      <protection locked="0"/>
    </xf>
    <xf numFmtId="0" fontId="7" fillId="4" borderId="0" xfId="0" applyFont="1" applyFill="1" applyAlignment="1" applyProtection="1">
      <alignment vertical="top" wrapText="1"/>
    </xf>
    <xf numFmtId="0" fontId="0" fillId="0" borderId="0" xfId="0" applyAlignment="1" applyProtection="1"/>
    <xf numFmtId="0" fontId="2" fillId="4" borderId="3" xfId="0" applyFont="1" applyFill="1" applyBorder="1" applyAlignment="1" applyProtection="1">
      <alignment horizontal="center" vertical="top" wrapText="1"/>
    </xf>
    <xf numFmtId="0" fontId="0" fillId="0" borderId="5" xfId="0" applyBorder="1" applyAlignment="1" applyProtection="1">
      <alignment horizontal="center" vertical="top" wrapText="1"/>
    </xf>
    <xf numFmtId="0" fontId="0" fillId="0" borderId="6" xfId="0" applyBorder="1" applyAlignment="1" applyProtection="1">
      <alignment horizontal="center" vertical="top" wrapText="1"/>
    </xf>
    <xf numFmtId="0" fontId="9" fillId="0" borderId="0" xfId="0" applyFont="1" applyProtection="1"/>
    <xf numFmtId="182" fontId="1" fillId="2" borderId="3" xfId="0" applyNumberFormat="1" applyFont="1" applyFill="1" applyBorder="1" applyAlignment="1" applyProtection="1">
      <alignment horizontal="left"/>
    </xf>
    <xf numFmtId="0" fontId="15" fillId="0" borderId="5" xfId="0" applyFont="1" applyBorder="1" applyAlignment="1" applyProtection="1">
      <alignment horizontal="left"/>
    </xf>
    <xf numFmtId="0" fontId="15" fillId="0" borderId="6" xfId="0" applyFont="1" applyBorder="1" applyAlignment="1" applyProtection="1">
      <alignment horizontal="left"/>
    </xf>
    <xf numFmtId="0" fontId="2" fillId="4" borderId="6" xfId="0" applyFont="1" applyFill="1" applyBorder="1" applyAlignment="1" applyProtection="1">
      <alignment horizontal="center" vertical="top" wrapText="1"/>
    </xf>
    <xf numFmtId="0" fontId="7" fillId="4" borderId="0" xfId="0" applyFont="1" applyFill="1" applyAlignment="1" applyProtection="1">
      <alignment wrapText="1"/>
    </xf>
    <xf numFmtId="0" fontId="0" fillId="0" borderId="0" xfId="0" applyAlignment="1">
      <alignment wrapText="1"/>
    </xf>
    <xf numFmtId="182" fontId="1" fillId="2" borderId="3" xfId="0" applyNumberFormat="1" applyFont="1" applyFill="1" applyBorder="1" applyAlignment="1" applyProtection="1">
      <alignment horizontal="left"/>
      <protection locked="0"/>
    </xf>
    <xf numFmtId="0" fontId="15" fillId="0" borderId="5" xfId="0" applyFont="1" applyBorder="1" applyAlignment="1" applyProtection="1">
      <alignment horizontal="left"/>
      <protection locked="0"/>
    </xf>
    <xf numFmtId="0" fontId="15" fillId="0" borderId="6" xfId="0" applyFont="1" applyBorder="1" applyAlignment="1" applyProtection="1">
      <alignment horizontal="left"/>
      <protection locked="0"/>
    </xf>
    <xf numFmtId="0" fontId="15" fillId="0" borderId="5" xfId="0" applyFont="1" applyBorder="1" applyAlignment="1" applyProtection="1">
      <alignment horizontal="center" vertical="top" wrapText="1"/>
    </xf>
    <xf numFmtId="0" fontId="15" fillId="0" borderId="6" xfId="0" applyFont="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MegaCalc!A1"/><Relationship Id="rId1" Type="http://schemas.openxmlformats.org/officeDocument/2006/relationships/hyperlink" Target="#Contact_us"/><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hyperlink" Target="#Instructions!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14</xdr:row>
      <xdr:rowOff>238125</xdr:rowOff>
    </xdr:from>
    <xdr:to>
      <xdr:col>4</xdr:col>
      <xdr:colOff>133350</xdr:colOff>
      <xdr:row>15</xdr:row>
      <xdr:rowOff>28575</xdr:rowOff>
    </xdr:to>
    <xdr:sp macro="" textlink="">
      <xdr:nvSpPr>
        <xdr:cNvPr id="6368" name="Line 10">
          <a:extLst>
            <a:ext uri="{FF2B5EF4-FFF2-40B4-BE49-F238E27FC236}">
              <a16:creationId xmlns:a16="http://schemas.microsoft.com/office/drawing/2014/main" id="{59BC1993-5E4D-4FC8-944A-D8AF103CCEA4}"/>
            </a:ext>
          </a:extLst>
        </xdr:cNvPr>
        <xdr:cNvSpPr>
          <a:spLocks noChangeShapeType="1"/>
        </xdr:cNvSpPr>
      </xdr:nvSpPr>
      <xdr:spPr bwMode="auto">
        <a:xfrm>
          <a:off x="1295400" y="57626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0</xdr:colOff>
      <xdr:row>13</xdr:row>
      <xdr:rowOff>104775</xdr:rowOff>
    </xdr:from>
    <xdr:to>
      <xdr:col>6</xdr:col>
      <xdr:colOff>514350</xdr:colOff>
      <xdr:row>14</xdr:row>
      <xdr:rowOff>238125</xdr:rowOff>
    </xdr:to>
    <xdr:sp macro="" textlink="">
      <xdr:nvSpPr>
        <xdr:cNvPr id="6152" name="Rectangle 8">
          <a:extLst>
            <a:ext uri="{FF2B5EF4-FFF2-40B4-BE49-F238E27FC236}">
              <a16:creationId xmlns:a16="http://schemas.microsoft.com/office/drawing/2014/main" id="{2B01E810-7107-47A1-B51C-A36A79834DFA}"/>
            </a:ext>
          </a:extLst>
        </xdr:cNvPr>
        <xdr:cNvSpPr>
          <a:spLocks noChangeArrowheads="1"/>
        </xdr:cNvSpPr>
      </xdr:nvSpPr>
      <xdr:spPr bwMode="auto">
        <a:xfrm>
          <a:off x="114300" y="5314950"/>
          <a:ext cx="2990850" cy="314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editAs="oneCell">
    <xdr:from>
      <xdr:col>5</xdr:col>
      <xdr:colOff>333375</xdr:colOff>
      <xdr:row>24</xdr:row>
      <xdr:rowOff>85725</xdr:rowOff>
    </xdr:from>
    <xdr:to>
      <xdr:col>5</xdr:col>
      <xdr:colOff>333375</xdr:colOff>
      <xdr:row>30</xdr:row>
      <xdr:rowOff>180975</xdr:rowOff>
    </xdr:to>
    <xdr:sp macro="" textlink="">
      <xdr:nvSpPr>
        <xdr:cNvPr id="6370" name="Line 12">
          <a:extLst>
            <a:ext uri="{FF2B5EF4-FFF2-40B4-BE49-F238E27FC236}">
              <a16:creationId xmlns:a16="http://schemas.microsoft.com/office/drawing/2014/main" id="{C1E6792A-4D5E-46CE-9ADA-8074CB21F4FA}"/>
            </a:ext>
          </a:extLst>
        </xdr:cNvPr>
        <xdr:cNvSpPr>
          <a:spLocks noChangeShapeType="1"/>
        </xdr:cNvSpPr>
      </xdr:nvSpPr>
      <xdr:spPr bwMode="auto">
        <a:xfrm flipH="1" flipV="1">
          <a:off x="2209800" y="9124950"/>
          <a:ext cx="0" cy="1238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466725</xdr:colOff>
      <xdr:row>15</xdr:row>
      <xdr:rowOff>28575</xdr:rowOff>
    </xdr:from>
    <xdr:to>
      <xdr:col>10</xdr:col>
      <xdr:colOff>447675</xdr:colOff>
      <xdr:row>19</xdr:row>
      <xdr:rowOff>85725</xdr:rowOff>
    </xdr:to>
    <xdr:sp macro="" textlink="">
      <xdr:nvSpPr>
        <xdr:cNvPr id="6371" name="Line 14">
          <a:extLst>
            <a:ext uri="{FF2B5EF4-FFF2-40B4-BE49-F238E27FC236}">
              <a16:creationId xmlns:a16="http://schemas.microsoft.com/office/drawing/2014/main" id="{8902C82C-18AE-40A5-A471-9F4F6B28E154}"/>
            </a:ext>
          </a:extLst>
        </xdr:cNvPr>
        <xdr:cNvSpPr>
          <a:spLocks noChangeShapeType="1"/>
        </xdr:cNvSpPr>
      </xdr:nvSpPr>
      <xdr:spPr bwMode="auto">
        <a:xfrm flipH="1">
          <a:off x="2343150" y="6134100"/>
          <a:ext cx="3486150" cy="962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17</xdr:col>
      <xdr:colOff>0</xdr:colOff>
      <xdr:row>27</xdr:row>
      <xdr:rowOff>57150</xdr:rowOff>
    </xdr:from>
    <xdr:to>
      <xdr:col>17</xdr:col>
      <xdr:colOff>0</xdr:colOff>
      <xdr:row>32</xdr:row>
      <xdr:rowOff>9525</xdr:rowOff>
    </xdr:to>
    <xdr:sp macro="" textlink="">
      <xdr:nvSpPr>
        <xdr:cNvPr id="6160" name="Rectangle 16">
          <a:extLst>
            <a:ext uri="{FF2B5EF4-FFF2-40B4-BE49-F238E27FC236}">
              <a16:creationId xmlns:a16="http://schemas.microsoft.com/office/drawing/2014/main" id="{88EF56E3-8765-4FF1-846C-D0EE23CF2BB5}"/>
            </a:ext>
          </a:extLst>
        </xdr:cNvPr>
        <xdr:cNvSpPr>
          <a:spLocks noChangeArrowheads="1"/>
        </xdr:cNvSpPr>
      </xdr:nvSpPr>
      <xdr:spPr bwMode="auto">
        <a:xfrm>
          <a:off x="9534525" y="9267825"/>
          <a:ext cx="0" cy="77152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5. Adjust sample volume </a:t>
          </a:r>
        </a:p>
        <a:p>
          <a:pPr algn="l" rtl="0">
            <a:defRPr sz="1000"/>
          </a:pPr>
          <a:r>
            <a:rPr lang="en-IE" sz="1000" b="0" i="0" u="none" strike="noStrike" baseline="0">
              <a:solidFill>
                <a:srgbClr val="000000"/>
              </a:solidFill>
              <a:latin typeface="Gill Sans MT"/>
            </a:rPr>
            <a:t>If a sample volume other than 0.1 mL is used, then enter the actual volume used.</a:t>
          </a:r>
          <a:endParaRPr lang="en-IE"/>
        </a:p>
      </xdr:txBody>
    </xdr:sp>
    <xdr:clientData/>
  </xdr:twoCellAnchor>
  <xdr:twoCellAnchor editAs="oneCell">
    <xdr:from>
      <xdr:col>17</xdr:col>
      <xdr:colOff>0</xdr:colOff>
      <xdr:row>19</xdr:row>
      <xdr:rowOff>133350</xdr:rowOff>
    </xdr:from>
    <xdr:to>
      <xdr:col>17</xdr:col>
      <xdr:colOff>0</xdr:colOff>
      <xdr:row>26</xdr:row>
      <xdr:rowOff>38108</xdr:rowOff>
    </xdr:to>
    <xdr:sp macro="" textlink="">
      <xdr:nvSpPr>
        <xdr:cNvPr id="6162" name="Rectangle 18">
          <a:extLst>
            <a:ext uri="{FF2B5EF4-FFF2-40B4-BE49-F238E27FC236}">
              <a16:creationId xmlns:a16="http://schemas.microsoft.com/office/drawing/2014/main" id="{04A00080-CA74-4115-9B6B-BAA7585B47FF}"/>
            </a:ext>
          </a:extLst>
        </xdr:cNvPr>
        <xdr:cNvSpPr>
          <a:spLocks noChangeArrowheads="1"/>
        </xdr:cNvSpPr>
      </xdr:nvSpPr>
      <xdr:spPr bwMode="auto">
        <a:xfrm>
          <a:off x="9534525" y="6905625"/>
          <a:ext cx="0" cy="2181225"/>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IE" sz="1000" b="1" i="0" u="none" strike="noStrike" baseline="0">
              <a:solidFill>
                <a:srgbClr val="000000"/>
              </a:solidFill>
              <a:latin typeface="Gill Sans MT"/>
            </a:rPr>
            <a:t>6. Adjust sample dilution </a:t>
          </a:r>
        </a:p>
        <a:p>
          <a:pPr algn="l" rtl="0">
            <a:defRPr sz="1000"/>
          </a:pPr>
          <a:r>
            <a:rPr lang="en-IE" sz="10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editAs="oneCell">
    <xdr:from>
      <xdr:col>17</xdr:col>
      <xdr:colOff>0</xdr:colOff>
      <xdr:row>7</xdr:row>
      <xdr:rowOff>66675</xdr:rowOff>
    </xdr:from>
    <xdr:to>
      <xdr:col>17</xdr:col>
      <xdr:colOff>0</xdr:colOff>
      <xdr:row>7</xdr:row>
      <xdr:rowOff>285750</xdr:rowOff>
    </xdr:to>
    <xdr:sp macro="" textlink="">
      <xdr:nvSpPr>
        <xdr:cNvPr id="6181" name="Text Box 37">
          <a:hlinkClick xmlns:r="http://schemas.openxmlformats.org/officeDocument/2006/relationships" r:id="rId1"/>
          <a:extLst>
            <a:ext uri="{FF2B5EF4-FFF2-40B4-BE49-F238E27FC236}">
              <a16:creationId xmlns:a16="http://schemas.microsoft.com/office/drawing/2014/main" id="{B185FA33-15A0-40E0-AEE1-7927CB6A17FD}"/>
            </a:ext>
          </a:extLst>
        </xdr:cNvPr>
        <xdr:cNvSpPr txBox="1">
          <a:spLocks noChangeArrowheads="1"/>
        </xdr:cNvSpPr>
      </xdr:nvSpPr>
      <xdr:spPr bwMode="auto">
        <a:xfrm>
          <a:off x="9534525" y="1962150"/>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5" name="Line 38">
          <a:extLst>
            <a:ext uri="{FF2B5EF4-FFF2-40B4-BE49-F238E27FC236}">
              <a16:creationId xmlns:a16="http://schemas.microsoft.com/office/drawing/2014/main" id="{DBD659D8-629A-471D-AA72-4ADEC67A50B8}"/>
            </a:ext>
          </a:extLst>
        </xdr:cNvPr>
        <xdr:cNvSpPr>
          <a:spLocks noChangeShapeType="1"/>
        </xdr:cNvSpPr>
      </xdr:nvSpPr>
      <xdr:spPr bwMode="auto">
        <a:xfrm>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6" name="Line 39">
          <a:extLst>
            <a:ext uri="{FF2B5EF4-FFF2-40B4-BE49-F238E27FC236}">
              <a16:creationId xmlns:a16="http://schemas.microsoft.com/office/drawing/2014/main" id="{E2FD16DF-6CB1-4E0C-AC5A-8CEE5CB05347}"/>
            </a:ext>
          </a:extLst>
        </xdr:cNvPr>
        <xdr:cNvSpPr>
          <a:spLocks noChangeShapeType="1"/>
        </xdr:cNvSpPr>
      </xdr:nvSpPr>
      <xdr:spPr bwMode="auto">
        <a:xfrm flipH="1">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17</xdr:col>
      <xdr:colOff>0</xdr:colOff>
      <xdr:row>7</xdr:row>
      <xdr:rowOff>104775</xdr:rowOff>
    </xdr:from>
    <xdr:to>
      <xdr:col>17</xdr:col>
      <xdr:colOff>0</xdr:colOff>
      <xdr:row>7</xdr:row>
      <xdr:rowOff>104775</xdr:rowOff>
    </xdr:to>
    <xdr:sp macro="" textlink="">
      <xdr:nvSpPr>
        <xdr:cNvPr id="6377" name="Line 40">
          <a:extLst>
            <a:ext uri="{FF2B5EF4-FFF2-40B4-BE49-F238E27FC236}">
              <a16:creationId xmlns:a16="http://schemas.microsoft.com/office/drawing/2014/main" id="{7E46F69B-D183-4941-A4AF-EEEA8E491D8C}"/>
            </a:ext>
          </a:extLst>
        </xdr:cNvPr>
        <xdr:cNvSpPr>
          <a:spLocks noChangeShapeType="1"/>
        </xdr:cNvSpPr>
      </xdr:nvSpPr>
      <xdr:spPr bwMode="auto">
        <a:xfrm flipH="1">
          <a:off x="9534525"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13</xdr:col>
      <xdr:colOff>504825</xdr:colOff>
      <xdr:row>5</xdr:row>
      <xdr:rowOff>123825</xdr:rowOff>
    </xdr:from>
    <xdr:to>
      <xdr:col>18</xdr:col>
      <xdr:colOff>981075</xdr:colOff>
      <xdr:row>6</xdr:row>
      <xdr:rowOff>161925</xdr:rowOff>
    </xdr:to>
    <xdr:sp macro="" textlink="">
      <xdr:nvSpPr>
        <xdr:cNvPr id="6185" name="Text Box 41">
          <a:hlinkClick xmlns:r="http://schemas.openxmlformats.org/officeDocument/2006/relationships" r:id="rId2"/>
          <a:extLst>
            <a:ext uri="{FF2B5EF4-FFF2-40B4-BE49-F238E27FC236}">
              <a16:creationId xmlns:a16="http://schemas.microsoft.com/office/drawing/2014/main" id="{3617AC44-0271-4444-9807-12E9CDDBF591}"/>
            </a:ext>
          </a:extLst>
        </xdr:cNvPr>
        <xdr:cNvSpPr txBox="1">
          <a:spLocks noChangeArrowheads="1"/>
        </xdr:cNvSpPr>
      </xdr:nvSpPr>
      <xdr:spPr bwMode="auto">
        <a:xfrm>
          <a:off x="7839075" y="1304925"/>
          <a:ext cx="27241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absolute">
    <xdr:from>
      <xdr:col>3</xdr:col>
      <xdr:colOff>142875</xdr:colOff>
      <xdr:row>7</xdr:row>
      <xdr:rowOff>552450</xdr:rowOff>
    </xdr:from>
    <xdr:to>
      <xdr:col>4</xdr:col>
      <xdr:colOff>209550</xdr:colOff>
      <xdr:row>8</xdr:row>
      <xdr:rowOff>228600</xdr:rowOff>
    </xdr:to>
    <xdr:sp macro="" textlink="">
      <xdr:nvSpPr>
        <xdr:cNvPr id="6187" name="Text Box 43">
          <a:hlinkClick xmlns:r="http://schemas.openxmlformats.org/officeDocument/2006/relationships" r:id="rId2"/>
          <a:extLst>
            <a:ext uri="{FF2B5EF4-FFF2-40B4-BE49-F238E27FC236}">
              <a16:creationId xmlns:a16="http://schemas.microsoft.com/office/drawing/2014/main" id="{411BB94C-5FDA-4936-B933-BF6B3E3B3D0F}"/>
            </a:ext>
          </a:extLst>
        </xdr:cNvPr>
        <xdr:cNvSpPr txBox="1">
          <a:spLocks noChangeArrowheads="1"/>
        </xdr:cNvSpPr>
      </xdr:nvSpPr>
      <xdr:spPr bwMode="auto">
        <a:xfrm>
          <a:off x="257175" y="2914650"/>
          <a:ext cx="1114425" cy="247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54</xdr:row>
      <xdr:rowOff>152400</xdr:rowOff>
    </xdr:from>
    <xdr:to>
      <xdr:col>4</xdr:col>
      <xdr:colOff>495300</xdr:colOff>
      <xdr:row>55</xdr:row>
      <xdr:rowOff>161925</xdr:rowOff>
    </xdr:to>
    <xdr:sp macro="" textlink="">
      <xdr:nvSpPr>
        <xdr:cNvPr id="6188" name="Text Box 44">
          <a:hlinkClick xmlns:r="http://schemas.openxmlformats.org/officeDocument/2006/relationships" r:id="rId3"/>
          <a:extLst>
            <a:ext uri="{FF2B5EF4-FFF2-40B4-BE49-F238E27FC236}">
              <a16:creationId xmlns:a16="http://schemas.microsoft.com/office/drawing/2014/main" id="{41780643-BB48-4330-8030-D004E0CD019F}"/>
            </a:ext>
          </a:extLst>
        </xdr:cNvPr>
        <xdr:cNvSpPr txBox="1">
          <a:spLocks noChangeArrowheads="1"/>
        </xdr:cNvSpPr>
      </xdr:nvSpPr>
      <xdr:spPr bwMode="auto">
        <a:xfrm>
          <a:off x="104775" y="15125700"/>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10</xdr:col>
      <xdr:colOff>466725</xdr:colOff>
      <xdr:row>14</xdr:row>
      <xdr:rowOff>28575</xdr:rowOff>
    </xdr:from>
    <xdr:to>
      <xdr:col>14</xdr:col>
      <xdr:colOff>609600</xdr:colOff>
      <xdr:row>21</xdr:row>
      <xdr:rowOff>476250</xdr:rowOff>
    </xdr:to>
    <xdr:sp macro="" textlink="">
      <xdr:nvSpPr>
        <xdr:cNvPr id="6155" name="Rectangle 11">
          <a:extLst>
            <a:ext uri="{FF2B5EF4-FFF2-40B4-BE49-F238E27FC236}">
              <a16:creationId xmlns:a16="http://schemas.microsoft.com/office/drawing/2014/main" id="{D2171CCD-A838-4083-8290-5253FD790CD4}"/>
            </a:ext>
          </a:extLst>
        </xdr:cNvPr>
        <xdr:cNvSpPr>
          <a:spLocks noChangeArrowheads="1"/>
        </xdr:cNvSpPr>
      </xdr:nvSpPr>
      <xdr:spPr bwMode="auto">
        <a:xfrm>
          <a:off x="5848350" y="5419725"/>
          <a:ext cx="2790825" cy="21717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Glucose standard</a:t>
          </a:r>
        </a:p>
        <a:p>
          <a:pPr algn="l" rtl="0">
            <a:defRPr sz="1000"/>
          </a:pPr>
          <a:r>
            <a:rPr lang="en-IE" sz="1100" b="0" i="0" u="none" strike="noStrike" baseline="0">
              <a:solidFill>
                <a:srgbClr val="000000"/>
              </a:solidFill>
              <a:latin typeface="Gill Sans MT"/>
            </a:rPr>
            <a:t>Read all absorbance values against the </a:t>
          </a:r>
          <a:r>
            <a:rPr lang="en-IE" sz="1100" b="1" i="0" u="none" strike="noStrike" baseline="0">
              <a:solidFill>
                <a:srgbClr val="000000"/>
              </a:solidFill>
              <a:latin typeface="Gill Sans MT"/>
            </a:rPr>
            <a:t>Reagent Blank. </a:t>
          </a:r>
          <a:r>
            <a:rPr lang="en-IE" sz="1100" b="0" i="0" u="none" strike="noStrike" baseline="0">
              <a:solidFill>
                <a:srgbClr val="000000"/>
              </a:solidFill>
              <a:latin typeface="Gill Sans MT"/>
            </a:rPr>
            <a:t> If quadruplicate standards have been run, insert all sets of absorbance data and the program will use the average values.  If less than four sets of data are input, these will be averaged and used.  The factor (F) will be automatically calculated by dividing 100 (micrograms of glucose) by the average absorbance value for 100 micrograms of glucose (the Glucose Standard value).</a:t>
          </a:r>
          <a:endParaRPr lang="en-IE"/>
        </a:p>
      </xdr:txBody>
    </xdr:sp>
    <xdr:clientData/>
  </xdr:twoCellAnchor>
  <xdr:twoCellAnchor editAs="oneCell">
    <xdr:from>
      <xdr:col>3</xdr:col>
      <xdr:colOff>0</xdr:colOff>
      <xdr:row>27</xdr:row>
      <xdr:rowOff>180975</xdr:rowOff>
    </xdr:from>
    <xdr:to>
      <xdr:col>7</xdr:col>
      <xdr:colOff>466725</xdr:colOff>
      <xdr:row>36</xdr:row>
      <xdr:rowOff>180975</xdr:rowOff>
    </xdr:to>
    <xdr:sp macro="" textlink="">
      <xdr:nvSpPr>
        <xdr:cNvPr id="6159" name="Rectangle 15">
          <a:extLst>
            <a:ext uri="{FF2B5EF4-FFF2-40B4-BE49-F238E27FC236}">
              <a16:creationId xmlns:a16="http://schemas.microsoft.com/office/drawing/2014/main" id="{A91A7AB9-BF17-45AF-9876-83126AD1F752}"/>
            </a:ext>
          </a:extLst>
        </xdr:cNvPr>
        <xdr:cNvSpPr>
          <a:spLocks noChangeArrowheads="1"/>
        </xdr:cNvSpPr>
      </xdr:nvSpPr>
      <xdr:spPr bwMode="auto">
        <a:xfrm>
          <a:off x="114300" y="9372600"/>
          <a:ext cx="3657600" cy="14573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p>
        <a:p>
          <a:pPr algn="l" rtl="0">
            <a:defRPr sz="1000"/>
          </a:pPr>
          <a:r>
            <a:rPr lang="en-IE" sz="1100" b="0" i="0" u="none" strike="noStrike" baseline="0">
              <a:solidFill>
                <a:srgbClr val="000000"/>
              </a:solidFill>
              <a:latin typeface="Gill Sans MT"/>
            </a:rPr>
            <a:t>Enter a single absorbance value for the sample bank.  If duplicate samples have been run, insert both absorbance values and the program will automatically use the average values.  If a single set of values are input, these will be used.  The program will subtract blank values from sample values.</a:t>
          </a:r>
          <a:endParaRPr lang="en-IE"/>
        </a:p>
      </xdr:txBody>
    </xdr:sp>
    <xdr:clientData/>
  </xdr:twoCellAnchor>
  <xdr:twoCellAnchor>
    <xdr:from>
      <xdr:col>13</xdr:col>
      <xdr:colOff>504825</xdr:colOff>
      <xdr:row>6</xdr:row>
      <xdr:rowOff>200025</xdr:rowOff>
    </xdr:from>
    <xdr:to>
      <xdr:col>15</xdr:col>
      <xdr:colOff>257175</xdr:colOff>
      <xdr:row>6</xdr:row>
      <xdr:rowOff>485775</xdr:rowOff>
    </xdr:to>
    <xdr:sp macro="" textlink="">
      <xdr:nvSpPr>
        <xdr:cNvPr id="6213" name="Text Box 69">
          <a:hlinkClick xmlns:r="http://schemas.openxmlformats.org/officeDocument/2006/relationships" r:id="rId1"/>
          <a:extLst>
            <a:ext uri="{FF2B5EF4-FFF2-40B4-BE49-F238E27FC236}">
              <a16:creationId xmlns:a16="http://schemas.microsoft.com/office/drawing/2014/main" id="{9DD5B9F1-ABA9-48CF-9DEC-D3904525E47A}"/>
            </a:ext>
          </a:extLst>
        </xdr:cNvPr>
        <xdr:cNvSpPr txBox="1">
          <a:spLocks noChangeArrowheads="1"/>
        </xdr:cNvSpPr>
      </xdr:nvSpPr>
      <xdr:spPr bwMode="auto">
        <a:xfrm>
          <a:off x="7839075" y="1552575"/>
          <a:ext cx="1095375"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Contact Us</a:t>
          </a:r>
          <a:endParaRPr lang="en-IE"/>
        </a:p>
      </xdr:txBody>
    </xdr:sp>
    <xdr:clientData fPrintsWithSheet="0"/>
  </xdr:twoCellAnchor>
  <xdr:twoCellAnchor editAs="oneCell">
    <xdr:from>
      <xdr:col>5</xdr:col>
      <xdr:colOff>323850</xdr:colOff>
      <xdr:row>24</xdr:row>
      <xdr:rowOff>104775</xdr:rowOff>
    </xdr:from>
    <xdr:to>
      <xdr:col>8</xdr:col>
      <xdr:colOff>371475</xdr:colOff>
      <xdr:row>37</xdr:row>
      <xdr:rowOff>47625</xdr:rowOff>
    </xdr:to>
    <xdr:sp macro="" textlink="">
      <xdr:nvSpPr>
        <xdr:cNvPr id="6385" name="Line 67">
          <a:extLst>
            <a:ext uri="{FF2B5EF4-FFF2-40B4-BE49-F238E27FC236}">
              <a16:creationId xmlns:a16="http://schemas.microsoft.com/office/drawing/2014/main" id="{75DE21D8-DBAF-4633-A9D3-E91D33B754A8}"/>
            </a:ext>
          </a:extLst>
        </xdr:cNvPr>
        <xdr:cNvSpPr>
          <a:spLocks noChangeShapeType="1"/>
        </xdr:cNvSpPr>
      </xdr:nvSpPr>
      <xdr:spPr bwMode="auto">
        <a:xfrm flipV="1">
          <a:off x="2200275" y="9144000"/>
          <a:ext cx="2190750" cy="24193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0</xdr:colOff>
      <xdr:row>37</xdr:row>
      <xdr:rowOff>47625</xdr:rowOff>
    </xdr:from>
    <xdr:to>
      <xdr:col>7</xdr:col>
      <xdr:colOff>466725</xdr:colOff>
      <xdr:row>42</xdr:row>
      <xdr:rowOff>38100</xdr:rowOff>
    </xdr:to>
    <xdr:sp macro="" textlink="">
      <xdr:nvSpPr>
        <xdr:cNvPr id="6208" name="Rectangle 64">
          <a:extLst>
            <a:ext uri="{FF2B5EF4-FFF2-40B4-BE49-F238E27FC236}">
              <a16:creationId xmlns:a16="http://schemas.microsoft.com/office/drawing/2014/main" id="{82758929-E319-46F7-A379-52E01B519BBA}"/>
            </a:ext>
          </a:extLst>
        </xdr:cNvPr>
        <xdr:cNvSpPr>
          <a:spLocks noChangeArrowheads="1"/>
        </xdr:cNvSpPr>
      </xdr:nvSpPr>
      <xdr:spPr bwMode="auto">
        <a:xfrm>
          <a:off x="114300" y="10877550"/>
          <a:ext cx="3657600" cy="8001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volume</a:t>
          </a:r>
        </a:p>
        <a:p>
          <a:pPr algn="l" rtl="0">
            <a:defRPr sz="1000"/>
          </a:pPr>
          <a:r>
            <a:rPr lang="en-IE" sz="1100" b="0" i="0" u="none" strike="noStrike" baseline="0">
              <a:solidFill>
                <a:srgbClr val="000000"/>
              </a:solidFill>
              <a:latin typeface="Gill Sans MT"/>
            </a:rPr>
            <a:t>If a sample volume other than 0.1 mL is used, enter the volume.</a:t>
          </a:r>
          <a:endParaRPr lang="en-IE"/>
        </a:p>
      </xdr:txBody>
    </xdr:sp>
    <xdr:clientData/>
  </xdr:twoCellAnchor>
  <xdr:twoCellAnchor editAs="oneCell">
    <xdr:from>
      <xdr:col>5</xdr:col>
      <xdr:colOff>276225</xdr:colOff>
      <xdr:row>24</xdr:row>
      <xdr:rowOff>85725</xdr:rowOff>
    </xdr:from>
    <xdr:to>
      <xdr:col>9</xdr:col>
      <xdr:colOff>428625</xdr:colOff>
      <xdr:row>42</xdr:row>
      <xdr:rowOff>133350</xdr:rowOff>
    </xdr:to>
    <xdr:sp macro="" textlink="">
      <xdr:nvSpPr>
        <xdr:cNvPr id="6387" name="Line 68">
          <a:extLst>
            <a:ext uri="{FF2B5EF4-FFF2-40B4-BE49-F238E27FC236}">
              <a16:creationId xmlns:a16="http://schemas.microsoft.com/office/drawing/2014/main" id="{1E65C67F-B89A-4938-B329-54E74A5848C5}"/>
            </a:ext>
          </a:extLst>
        </xdr:cNvPr>
        <xdr:cNvSpPr>
          <a:spLocks noChangeShapeType="1"/>
        </xdr:cNvSpPr>
      </xdr:nvSpPr>
      <xdr:spPr bwMode="auto">
        <a:xfrm flipV="1">
          <a:off x="2152650" y="9124950"/>
          <a:ext cx="3009900" cy="34766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0</xdr:colOff>
      <xdr:row>42</xdr:row>
      <xdr:rowOff>104775</xdr:rowOff>
    </xdr:from>
    <xdr:to>
      <xdr:col>7</xdr:col>
      <xdr:colOff>466725</xdr:colOff>
      <xdr:row>47</xdr:row>
      <xdr:rowOff>66675</xdr:rowOff>
    </xdr:to>
    <xdr:sp macro="" textlink="">
      <xdr:nvSpPr>
        <xdr:cNvPr id="6209" name="Rectangle 65">
          <a:extLst>
            <a:ext uri="{FF2B5EF4-FFF2-40B4-BE49-F238E27FC236}">
              <a16:creationId xmlns:a16="http://schemas.microsoft.com/office/drawing/2014/main" id="{90E559F0-E56A-490B-853A-90BE9D658AB7}"/>
            </a:ext>
          </a:extLst>
        </xdr:cNvPr>
        <xdr:cNvSpPr>
          <a:spLocks noChangeArrowheads="1"/>
        </xdr:cNvSpPr>
      </xdr:nvSpPr>
      <xdr:spPr bwMode="auto">
        <a:xfrm>
          <a:off x="114300" y="11734800"/>
          <a:ext cx="3657600" cy="7905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Sample dilution</a:t>
          </a:r>
        </a:p>
        <a:p>
          <a:pPr algn="l" rtl="0">
            <a:defRPr sz="1000"/>
          </a:pPr>
          <a:r>
            <a:rPr lang="en-IE" sz="1100" b="0" i="0" u="none" strike="noStrike" baseline="0">
              <a:solidFill>
                <a:srgbClr val="000000"/>
              </a:solidFill>
              <a:latin typeface="Gill Sans MT"/>
            </a:rPr>
            <a:t>If samples are diluted before assay, enter the dilution factor (e.g. 10 for 10-fold).</a:t>
          </a:r>
          <a:endParaRPr lang="en-IE"/>
        </a:p>
      </xdr:txBody>
    </xdr:sp>
    <xdr:clientData/>
  </xdr:twoCellAnchor>
  <xdr:twoCellAnchor editAs="oneCell">
    <xdr:from>
      <xdr:col>10</xdr:col>
      <xdr:colOff>428625</xdr:colOff>
      <xdr:row>24</xdr:row>
      <xdr:rowOff>104775</xdr:rowOff>
    </xdr:from>
    <xdr:to>
      <xdr:col>11</xdr:col>
      <xdr:colOff>285750</xdr:colOff>
      <xdr:row>28</xdr:row>
      <xdr:rowOff>38100</xdr:rowOff>
    </xdr:to>
    <xdr:sp macro="" textlink="">
      <xdr:nvSpPr>
        <xdr:cNvPr id="6389" name="Line 95">
          <a:extLst>
            <a:ext uri="{FF2B5EF4-FFF2-40B4-BE49-F238E27FC236}">
              <a16:creationId xmlns:a16="http://schemas.microsoft.com/office/drawing/2014/main" id="{41888889-84E3-49F6-9119-78E36EFF4005}"/>
            </a:ext>
          </a:extLst>
        </xdr:cNvPr>
        <xdr:cNvSpPr>
          <a:spLocks noChangeShapeType="1"/>
        </xdr:cNvSpPr>
      </xdr:nvSpPr>
      <xdr:spPr bwMode="auto">
        <a:xfrm flipV="1">
          <a:off x="5810250" y="9144000"/>
          <a:ext cx="571500" cy="6953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342900</xdr:colOff>
      <xdr:row>28</xdr:row>
      <xdr:rowOff>0</xdr:rowOff>
    </xdr:from>
    <xdr:to>
      <xdr:col>13</xdr:col>
      <xdr:colOff>495300</xdr:colOff>
      <xdr:row>32</xdr:row>
      <xdr:rowOff>180975</xdr:rowOff>
    </xdr:to>
    <xdr:sp macro="" textlink="">
      <xdr:nvSpPr>
        <xdr:cNvPr id="6237" name="Rectangle 93">
          <a:extLst>
            <a:ext uri="{FF2B5EF4-FFF2-40B4-BE49-F238E27FC236}">
              <a16:creationId xmlns:a16="http://schemas.microsoft.com/office/drawing/2014/main" id="{F4462F6A-CFA1-444E-B9EA-7DB0439AB85E}"/>
            </a:ext>
          </a:extLst>
        </xdr:cNvPr>
        <xdr:cNvSpPr>
          <a:spLocks noChangeArrowheads="1"/>
        </xdr:cNvSpPr>
      </xdr:nvSpPr>
      <xdr:spPr bwMode="auto">
        <a:xfrm>
          <a:off x="4362450" y="9382125"/>
          <a:ext cx="3467100" cy="8001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6.  Solid samples</a:t>
          </a:r>
        </a:p>
        <a:p>
          <a:pPr algn="l" rtl="0">
            <a:defRPr sz="1000"/>
          </a:pPr>
          <a:r>
            <a:rPr lang="en-IE" sz="1100" b="0" i="0" u="none" strike="noStrike" baseline="0">
              <a:solidFill>
                <a:srgbClr val="000000"/>
              </a:solidFill>
              <a:latin typeface="Gill Sans MT"/>
            </a:rPr>
            <a:t>Enter the sample weight (e.g. approximately 100 mg) correct to the nearest 0.1 mg.</a:t>
          </a:r>
          <a:endParaRPr lang="en-IE"/>
        </a:p>
      </xdr:txBody>
    </xdr:sp>
    <xdr:clientData/>
  </xdr:twoCellAnchor>
  <xdr:twoCellAnchor editAs="oneCell">
    <xdr:from>
      <xdr:col>10</xdr:col>
      <xdr:colOff>114300</xdr:colOff>
      <xdr:row>24</xdr:row>
      <xdr:rowOff>114300</xdr:rowOff>
    </xdr:from>
    <xdr:to>
      <xdr:col>12</xdr:col>
      <xdr:colOff>247650</xdr:colOff>
      <xdr:row>33</xdr:row>
      <xdr:rowOff>142875</xdr:rowOff>
    </xdr:to>
    <xdr:sp macro="" textlink="">
      <xdr:nvSpPr>
        <xdr:cNvPr id="6391" name="Line 96">
          <a:extLst>
            <a:ext uri="{FF2B5EF4-FFF2-40B4-BE49-F238E27FC236}">
              <a16:creationId xmlns:a16="http://schemas.microsoft.com/office/drawing/2014/main" id="{B184E3C0-4793-4D49-A50D-B6ADED4456CE}"/>
            </a:ext>
          </a:extLst>
        </xdr:cNvPr>
        <xdr:cNvSpPr>
          <a:spLocks noChangeShapeType="1"/>
        </xdr:cNvSpPr>
      </xdr:nvSpPr>
      <xdr:spPr bwMode="auto">
        <a:xfrm flipV="1">
          <a:off x="5495925" y="9153525"/>
          <a:ext cx="1466850" cy="174307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361950</xdr:colOff>
      <xdr:row>33</xdr:row>
      <xdr:rowOff>76200</xdr:rowOff>
    </xdr:from>
    <xdr:to>
      <xdr:col>13</xdr:col>
      <xdr:colOff>495300</xdr:colOff>
      <xdr:row>42</xdr:row>
      <xdr:rowOff>0</xdr:rowOff>
    </xdr:to>
    <xdr:sp macro="" textlink="">
      <xdr:nvSpPr>
        <xdr:cNvPr id="6238" name="Rectangle 94">
          <a:extLst>
            <a:ext uri="{FF2B5EF4-FFF2-40B4-BE49-F238E27FC236}">
              <a16:creationId xmlns:a16="http://schemas.microsoft.com/office/drawing/2014/main" id="{F895966B-C7A2-4D55-8EA7-35A6CAAD87DD}"/>
            </a:ext>
          </a:extLst>
        </xdr:cNvPr>
        <xdr:cNvSpPr>
          <a:spLocks noChangeArrowheads="1"/>
        </xdr:cNvSpPr>
      </xdr:nvSpPr>
      <xdr:spPr bwMode="auto">
        <a:xfrm>
          <a:off x="4381500" y="10258425"/>
          <a:ext cx="3448050" cy="13906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7.  Extract volume</a:t>
          </a:r>
        </a:p>
        <a:p>
          <a:pPr algn="l" rtl="0">
            <a:defRPr sz="1000"/>
          </a:pPr>
          <a:r>
            <a:rPr lang="en-IE" sz="1100" b="0" i="0" u="none" strike="noStrike" baseline="0">
              <a:solidFill>
                <a:srgbClr val="000000"/>
              </a:solidFill>
              <a:latin typeface="Gill Sans MT"/>
            </a:rPr>
            <a:t>For solid samples, the extract volume is usually 9.4 ml for the Streamlined Procedure (AOAC Method 995.16). If the extract volume is other than 9.4 ml, enter this volume here (e.g. for EBC can methods 3.11.1 and 4.16.1 for Beta-glucan in barley or malt, extract volume is 30 ml).</a:t>
          </a:r>
          <a:endParaRPr lang="en-IE"/>
        </a:p>
      </xdr:txBody>
    </xdr:sp>
    <xdr:clientData/>
  </xdr:twoCellAnchor>
  <xdr:twoCellAnchor editAs="oneCell">
    <xdr:from>
      <xdr:col>9</xdr:col>
      <xdr:colOff>571500</xdr:colOff>
      <xdr:row>25</xdr:row>
      <xdr:rowOff>38100</xdr:rowOff>
    </xdr:from>
    <xdr:to>
      <xdr:col>14</xdr:col>
      <xdr:colOff>180975</xdr:colOff>
      <xdr:row>43</xdr:row>
      <xdr:rowOff>57150</xdr:rowOff>
    </xdr:to>
    <xdr:sp macro="" textlink="">
      <xdr:nvSpPr>
        <xdr:cNvPr id="6393" name="Line 99">
          <a:extLst>
            <a:ext uri="{FF2B5EF4-FFF2-40B4-BE49-F238E27FC236}">
              <a16:creationId xmlns:a16="http://schemas.microsoft.com/office/drawing/2014/main" id="{A1E6FE05-CB10-4BF8-A240-2D51DD65F2E1}"/>
            </a:ext>
          </a:extLst>
        </xdr:cNvPr>
        <xdr:cNvSpPr>
          <a:spLocks noChangeShapeType="1"/>
        </xdr:cNvSpPr>
      </xdr:nvSpPr>
      <xdr:spPr bwMode="auto">
        <a:xfrm flipV="1">
          <a:off x="5305425" y="9267825"/>
          <a:ext cx="2905125" cy="3448050"/>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361950</xdr:colOff>
      <xdr:row>42</xdr:row>
      <xdr:rowOff>104775</xdr:rowOff>
    </xdr:from>
    <xdr:to>
      <xdr:col>13</xdr:col>
      <xdr:colOff>495300</xdr:colOff>
      <xdr:row>46</xdr:row>
      <xdr:rowOff>57150</xdr:rowOff>
    </xdr:to>
    <xdr:sp macro="" textlink="">
      <xdr:nvSpPr>
        <xdr:cNvPr id="6241" name="Rectangle 97">
          <a:extLst>
            <a:ext uri="{FF2B5EF4-FFF2-40B4-BE49-F238E27FC236}">
              <a16:creationId xmlns:a16="http://schemas.microsoft.com/office/drawing/2014/main" id="{C05A1133-0DC1-4DF8-8F83-E2FFB591E910}"/>
            </a:ext>
          </a:extLst>
        </xdr:cNvPr>
        <xdr:cNvSpPr>
          <a:spLocks noChangeArrowheads="1"/>
        </xdr:cNvSpPr>
      </xdr:nvSpPr>
      <xdr:spPr bwMode="auto">
        <a:xfrm>
          <a:off x="4381500" y="11734800"/>
          <a:ext cx="3448050" cy="6096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8.  Moisture content</a:t>
          </a:r>
          <a:r>
            <a:rPr lang="en-IE" sz="1100" b="0" i="0" u="none" strike="noStrike" baseline="0">
              <a:solidFill>
                <a:srgbClr val="000000"/>
              </a:solidFill>
              <a:latin typeface="Gill Sans MT"/>
            </a:rPr>
            <a:t> </a:t>
          </a:r>
        </a:p>
        <a:p>
          <a:pPr algn="l" rtl="0">
            <a:defRPr sz="1000"/>
          </a:pPr>
          <a:r>
            <a:rPr lang="en-IE" sz="1100" b="0" i="0" u="none" strike="noStrike" baseline="0">
              <a:solidFill>
                <a:srgbClr val="000000"/>
              </a:solidFill>
              <a:latin typeface="Gill Sans MT"/>
            </a:rPr>
            <a:t>Moisture content of the sample</a:t>
          </a:r>
          <a:endParaRPr lang="en-IE" sz="1100" b="1" i="0" u="none" strike="noStrike" baseline="0">
            <a:solidFill>
              <a:srgbClr val="000000"/>
            </a:solidFill>
            <a:latin typeface="Gill Sans MT"/>
          </a:endParaRPr>
        </a:p>
        <a:p>
          <a:pPr algn="l" rtl="0">
            <a:defRPr sz="1000"/>
          </a:pPr>
          <a:endParaRPr lang="en-IE"/>
        </a:p>
      </xdr:txBody>
    </xdr:sp>
    <xdr:clientData/>
  </xdr:twoCellAnchor>
  <xdr:twoCellAnchor editAs="oneCell">
    <xdr:from>
      <xdr:col>14</xdr:col>
      <xdr:colOff>409575</xdr:colOff>
      <xdr:row>25</xdr:row>
      <xdr:rowOff>104775</xdr:rowOff>
    </xdr:from>
    <xdr:to>
      <xdr:col>15</xdr:col>
      <xdr:colOff>504825</xdr:colOff>
      <xdr:row>47</xdr:row>
      <xdr:rowOff>38100</xdr:rowOff>
    </xdr:to>
    <xdr:sp macro="" textlink="">
      <xdr:nvSpPr>
        <xdr:cNvPr id="6395" name="Line 101">
          <a:extLst>
            <a:ext uri="{FF2B5EF4-FFF2-40B4-BE49-F238E27FC236}">
              <a16:creationId xmlns:a16="http://schemas.microsoft.com/office/drawing/2014/main" id="{6E60DCFD-B6DC-4096-9A85-FDF88CBEEA4A}"/>
            </a:ext>
          </a:extLst>
        </xdr:cNvPr>
        <xdr:cNvSpPr>
          <a:spLocks noChangeShapeType="1"/>
        </xdr:cNvSpPr>
      </xdr:nvSpPr>
      <xdr:spPr bwMode="auto">
        <a:xfrm flipV="1">
          <a:off x="8439150" y="9334500"/>
          <a:ext cx="742950" cy="4124325"/>
        </a:xfrm>
        <a:prstGeom prst="line">
          <a:avLst/>
        </a:prstGeom>
        <a:noFill/>
        <a:ln w="9525">
          <a:solidFill>
            <a:srgbClr xmlns:mc="http://schemas.openxmlformats.org/markup-compatibility/2006" xmlns:a14="http://schemas.microsoft.com/office/drawing/2010/main" val="333333" mc:Ignorable="a14" a14:legacySpreadsheetColorIndex="63"/>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266700</xdr:colOff>
      <xdr:row>47</xdr:row>
      <xdr:rowOff>28575</xdr:rowOff>
    </xdr:from>
    <xdr:to>
      <xdr:col>15</xdr:col>
      <xdr:colOff>457200</xdr:colOff>
      <xdr:row>48</xdr:row>
      <xdr:rowOff>219075</xdr:rowOff>
    </xdr:to>
    <xdr:sp macro="" textlink="">
      <xdr:nvSpPr>
        <xdr:cNvPr id="6246" name="Rectangle 102">
          <a:extLst>
            <a:ext uri="{FF2B5EF4-FFF2-40B4-BE49-F238E27FC236}">
              <a16:creationId xmlns:a16="http://schemas.microsoft.com/office/drawing/2014/main" id="{54181D9B-1DD4-4D83-A70A-F02B3F6654B7}"/>
            </a:ext>
          </a:extLst>
        </xdr:cNvPr>
        <xdr:cNvSpPr>
          <a:spLocks noChangeArrowheads="1"/>
        </xdr:cNvSpPr>
      </xdr:nvSpPr>
      <xdr:spPr bwMode="auto">
        <a:xfrm>
          <a:off x="6362700" y="12487275"/>
          <a:ext cx="2771775" cy="5715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9.  dwb</a:t>
          </a:r>
          <a:r>
            <a:rPr lang="en-IE" sz="1100" b="0" i="0" u="none" strike="noStrike" baseline="0">
              <a:solidFill>
                <a:srgbClr val="000000"/>
              </a:solidFill>
              <a:latin typeface="Gill Sans MT"/>
            </a:rPr>
            <a:t> </a:t>
          </a:r>
        </a:p>
        <a:p>
          <a:pPr algn="l" rtl="0">
            <a:defRPr sz="1000"/>
          </a:pPr>
          <a:r>
            <a:rPr lang="en-IE" sz="1100" b="0" i="0" u="none" strike="noStrike" baseline="0">
              <a:solidFill>
                <a:srgbClr val="000000"/>
              </a:solidFill>
              <a:latin typeface="Gill Sans MT"/>
            </a:rPr>
            <a:t>Beta-glucan content on a dry weight basis</a:t>
          </a:r>
          <a:endParaRPr lang="en-IE" sz="1100" b="1" i="0" u="none" strike="noStrike" baseline="0">
            <a:solidFill>
              <a:srgbClr val="000000"/>
            </a:solidFill>
            <a:latin typeface="Gill Sans MT"/>
          </a:endParaRPr>
        </a:p>
        <a:p>
          <a:pPr algn="l" rtl="0">
            <a:defRPr sz="1000"/>
          </a:pPr>
          <a:endParaRPr lang="en-IE"/>
        </a:p>
      </xdr:txBody>
    </xdr:sp>
    <xdr:clientData/>
  </xdr:twoCellAnchor>
  <xdr:twoCellAnchor editAs="oneCell">
    <xdr:from>
      <xdr:col>1</xdr:col>
      <xdr:colOff>0</xdr:colOff>
      <xdr:row>0</xdr:row>
      <xdr:rowOff>95249</xdr:rowOff>
    </xdr:from>
    <xdr:to>
      <xdr:col>18</xdr:col>
      <xdr:colOff>0</xdr:colOff>
      <xdr:row>4</xdr:row>
      <xdr:rowOff>226721</xdr:rowOff>
    </xdr:to>
    <xdr:pic>
      <xdr:nvPicPr>
        <xdr:cNvPr id="3" name="Picture 2">
          <a:extLst>
            <a:ext uri="{FF2B5EF4-FFF2-40B4-BE49-F238E27FC236}">
              <a16:creationId xmlns:a16="http://schemas.microsoft.com/office/drawing/2014/main" id="{B86DC624-4BA4-42FE-8834-163BA3931B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575" y="95249"/>
          <a:ext cx="9553575" cy="1550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1</xdr:row>
      <xdr:rowOff>428625</xdr:rowOff>
    </xdr:from>
    <xdr:to>
      <xdr:col>16</xdr:col>
      <xdr:colOff>609600</xdr:colOff>
      <xdr:row>1</xdr:row>
      <xdr:rowOff>723900</xdr:rowOff>
    </xdr:to>
    <xdr:sp macro="" textlink="">
      <xdr:nvSpPr>
        <xdr:cNvPr id="2093" name="Text Box 45">
          <a:extLst>
            <a:ext uri="{FF2B5EF4-FFF2-40B4-BE49-F238E27FC236}">
              <a16:creationId xmlns:a16="http://schemas.microsoft.com/office/drawing/2014/main" id="{DF7D002B-846D-430B-AC1F-4B22D77AFD7B}"/>
            </a:ext>
          </a:extLst>
        </xdr:cNvPr>
        <xdr:cNvSpPr txBox="1">
          <a:spLocks noChangeArrowheads="1"/>
        </xdr:cNvSpPr>
      </xdr:nvSpPr>
      <xdr:spPr bwMode="auto">
        <a:xfrm>
          <a:off x="3343275" y="466725"/>
          <a:ext cx="4724400" cy="2952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0" bIns="0" anchor="t" upright="1"/>
        <a:lstStyle/>
        <a:p>
          <a:pPr algn="l" rtl="0">
            <a:defRPr sz="1000"/>
          </a:pPr>
          <a:r>
            <a:rPr lang="en-IE" sz="1200" b="1" i="0" u="none" strike="noStrike" baseline="0">
              <a:solidFill>
                <a:srgbClr val="FFFFFF"/>
              </a:solidFill>
              <a:latin typeface="Arial"/>
              <a:cs typeface="Arial"/>
            </a:rPr>
            <a:t>Barley and Oat Beta-Glucan Determination</a:t>
          </a:r>
          <a:endParaRPr lang="en-IE"/>
        </a:p>
      </xdr:txBody>
    </xdr:sp>
    <xdr:clientData/>
  </xdr:twoCellAnchor>
  <xdr:twoCellAnchor>
    <xdr:from>
      <xdr:col>8</xdr:col>
      <xdr:colOff>85725</xdr:colOff>
      <xdr:row>11</xdr:row>
      <xdr:rowOff>57150</xdr:rowOff>
    </xdr:from>
    <xdr:to>
      <xdr:col>8</xdr:col>
      <xdr:colOff>171450</xdr:colOff>
      <xdr:row>11</xdr:row>
      <xdr:rowOff>142875</xdr:rowOff>
    </xdr:to>
    <xdr:sp macro="" textlink="">
      <xdr:nvSpPr>
        <xdr:cNvPr id="2138" name="AutoShape 11">
          <a:extLst>
            <a:ext uri="{FF2B5EF4-FFF2-40B4-BE49-F238E27FC236}">
              <a16:creationId xmlns:a16="http://schemas.microsoft.com/office/drawing/2014/main" id="{334FCD9D-2C95-4817-8208-3735B00529E5}"/>
            </a:ext>
          </a:extLst>
        </xdr:cNvPr>
        <xdr:cNvSpPr>
          <a:spLocks noChangeArrowheads="1"/>
        </xdr:cNvSpPr>
      </xdr:nvSpPr>
      <xdr:spPr bwMode="auto">
        <a:xfrm>
          <a:off x="3743325" y="3810000"/>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236220</xdr:colOff>
      <xdr:row>2</xdr:row>
      <xdr:rowOff>114300</xdr:rowOff>
    </xdr:from>
    <xdr:to>
      <xdr:col>19</xdr:col>
      <xdr:colOff>481965</xdr:colOff>
      <xdr:row>3</xdr:row>
      <xdr:rowOff>114300</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id="{C5FE90F8-6899-4F1D-8597-C70D8FBB581B}"/>
            </a:ext>
          </a:extLst>
        </xdr:cNvPr>
        <xdr:cNvSpPr txBox="1">
          <a:spLocks noChangeArrowheads="1"/>
        </xdr:cNvSpPr>
      </xdr:nvSpPr>
      <xdr:spPr bwMode="auto">
        <a:xfrm>
          <a:off x="8442960" y="1737360"/>
          <a:ext cx="89344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17</xdr:col>
      <xdr:colOff>236221</xdr:colOff>
      <xdr:row>3</xdr:row>
      <xdr:rowOff>114300</xdr:rowOff>
    </xdr:from>
    <xdr:to>
      <xdr:col>19</xdr:col>
      <xdr:colOff>358141</xdr:colOff>
      <xdr:row>4</xdr:row>
      <xdr:rowOff>123825</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id="{F3691E5D-B237-4CC5-A8C9-024637613A0F}"/>
            </a:ext>
          </a:extLst>
        </xdr:cNvPr>
        <xdr:cNvSpPr txBox="1">
          <a:spLocks noChangeArrowheads="1"/>
        </xdr:cNvSpPr>
      </xdr:nvSpPr>
      <xdr:spPr bwMode="auto">
        <a:xfrm>
          <a:off x="8442961" y="1927860"/>
          <a:ext cx="76962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17</xdr:col>
      <xdr:colOff>0</xdr:colOff>
      <xdr:row>4</xdr:row>
      <xdr:rowOff>85725</xdr:rowOff>
    </xdr:from>
    <xdr:to>
      <xdr:col>17</xdr:col>
      <xdr:colOff>0</xdr:colOff>
      <xdr:row>4</xdr:row>
      <xdr:rowOff>85725</xdr:rowOff>
    </xdr:to>
    <xdr:sp macro="" textlink="">
      <xdr:nvSpPr>
        <xdr:cNvPr id="2141" name="Line 29">
          <a:extLst>
            <a:ext uri="{FF2B5EF4-FFF2-40B4-BE49-F238E27FC236}">
              <a16:creationId xmlns:a16="http://schemas.microsoft.com/office/drawing/2014/main" id="{DEAC953B-1EBD-499A-B76D-CC56EFED4779}"/>
            </a:ext>
          </a:extLst>
        </xdr:cNvPr>
        <xdr:cNvSpPr>
          <a:spLocks noChangeShapeType="1"/>
        </xdr:cNvSpPr>
      </xdr:nvSpPr>
      <xdr:spPr bwMode="auto">
        <a:xfrm>
          <a:off x="8201025" y="17716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17</xdr:col>
      <xdr:colOff>0</xdr:colOff>
      <xdr:row>4</xdr:row>
      <xdr:rowOff>85725</xdr:rowOff>
    </xdr:from>
    <xdr:to>
      <xdr:col>17</xdr:col>
      <xdr:colOff>0</xdr:colOff>
      <xdr:row>4</xdr:row>
      <xdr:rowOff>85725</xdr:rowOff>
    </xdr:to>
    <xdr:sp macro="" textlink="">
      <xdr:nvSpPr>
        <xdr:cNvPr id="2142" name="Line 30">
          <a:extLst>
            <a:ext uri="{FF2B5EF4-FFF2-40B4-BE49-F238E27FC236}">
              <a16:creationId xmlns:a16="http://schemas.microsoft.com/office/drawing/2014/main" id="{7745D25F-E93E-46FB-88FE-F78B68484456}"/>
            </a:ext>
          </a:extLst>
        </xdr:cNvPr>
        <xdr:cNvSpPr>
          <a:spLocks noChangeShapeType="1"/>
        </xdr:cNvSpPr>
      </xdr:nvSpPr>
      <xdr:spPr bwMode="auto">
        <a:xfrm flipH="1">
          <a:off x="8201025" y="17716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17</xdr:col>
      <xdr:colOff>0</xdr:colOff>
      <xdr:row>4</xdr:row>
      <xdr:rowOff>114300</xdr:rowOff>
    </xdr:from>
    <xdr:to>
      <xdr:col>17</xdr:col>
      <xdr:colOff>0</xdr:colOff>
      <xdr:row>4</xdr:row>
      <xdr:rowOff>114300</xdr:rowOff>
    </xdr:to>
    <xdr:sp macro="" textlink="">
      <xdr:nvSpPr>
        <xdr:cNvPr id="2143" name="Line 31">
          <a:extLst>
            <a:ext uri="{FF2B5EF4-FFF2-40B4-BE49-F238E27FC236}">
              <a16:creationId xmlns:a16="http://schemas.microsoft.com/office/drawing/2014/main" id="{127CD060-68E6-4857-9D74-46D1DCAC3981}"/>
            </a:ext>
          </a:extLst>
        </xdr:cNvPr>
        <xdr:cNvSpPr>
          <a:spLocks noChangeShapeType="1"/>
        </xdr:cNvSpPr>
      </xdr:nvSpPr>
      <xdr:spPr bwMode="auto">
        <a:xfrm flipH="1">
          <a:off x="8201025" y="180022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32</xdr:row>
      <xdr:rowOff>180975</xdr:rowOff>
    </xdr:from>
    <xdr:to>
      <xdr:col>4</xdr:col>
      <xdr:colOff>114300</xdr:colOff>
      <xdr:row>33</xdr:row>
      <xdr:rowOff>152400</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id="{B55D604B-C2DC-414E-98A8-75B0EA7098A5}"/>
            </a:ext>
          </a:extLst>
        </xdr:cNvPr>
        <xdr:cNvSpPr txBox="1">
          <a:spLocks noChangeArrowheads="1"/>
        </xdr:cNvSpPr>
      </xdr:nvSpPr>
      <xdr:spPr bwMode="auto">
        <a:xfrm>
          <a:off x="123825" y="7296150"/>
          <a:ext cx="171450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1</xdr:col>
      <xdr:colOff>0</xdr:colOff>
      <xdr:row>1</xdr:row>
      <xdr:rowOff>0</xdr:rowOff>
    </xdr:from>
    <xdr:to>
      <xdr:col>21</xdr:col>
      <xdr:colOff>0</xdr:colOff>
      <xdr:row>1</xdr:row>
      <xdr:rowOff>1567086</xdr:rowOff>
    </xdr:to>
    <xdr:pic>
      <xdr:nvPicPr>
        <xdr:cNvPr id="3" name="Picture 2">
          <a:extLst>
            <a:ext uri="{FF2B5EF4-FFF2-40B4-BE49-F238E27FC236}">
              <a16:creationId xmlns:a16="http://schemas.microsoft.com/office/drawing/2014/main" id="{9762B61F-D220-4E3D-9408-5E4239306E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480" y="38100"/>
          <a:ext cx="9654540" cy="15670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2" Type="http://schemas.openxmlformats.org/officeDocument/2006/relationships/hyperlink" Target="http://www.megazyme.com/" TargetMode="External"/><Relationship Id="rId1" Type="http://schemas.openxmlformats.org/officeDocument/2006/relationships/hyperlink" Target="mailto:info@megazyme.com" TargetMode="External"/><Relationship Id="rId5" Type="http://schemas.openxmlformats.org/officeDocument/2006/relationships/drawing" Target="../drawings/drawing1.xml"/><Relationship Id="rId4" Type="http://schemas.openxmlformats.org/officeDocument/2006/relationships/hyperlink" Target="http://support.megazyme.com/support/hom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zoomScaleNormal="100" workbookViewId="0">
      <selection activeCell="D54" sqref="D54"/>
    </sheetView>
  </sheetViews>
  <sheetFormatPr defaultColWidth="12.28515625" defaultRowHeight="15" x14ac:dyDescent="0.3"/>
  <cols>
    <col min="1" max="2" width="0.42578125" style="3" customWidth="1"/>
    <col min="3" max="3" width="0.85546875" style="12" customWidth="1"/>
    <col min="4" max="4" width="15.7109375" style="3" customWidth="1"/>
    <col min="5" max="9" width="10.7109375" style="3" customWidth="1"/>
    <col min="10" max="10" width="9.7109375" style="3" customWidth="1"/>
    <col min="11" max="11" width="10.7109375" style="3" customWidth="1"/>
    <col min="12" max="13" width="9.28515625" style="3" customWidth="1"/>
    <col min="14" max="14" width="10.42578125" style="3" customWidth="1"/>
    <col min="15" max="15" width="9.7109375" style="3" customWidth="1"/>
    <col min="16" max="16" width="12.42578125" style="3" customWidth="1"/>
    <col min="17" max="17" width="0.42578125" style="3" customWidth="1"/>
    <col min="18" max="18" width="0.7109375" style="3" customWidth="1"/>
    <col min="19" max="19" width="86" style="2" customWidth="1"/>
    <col min="20" max="16384" width="12.28515625" style="3"/>
  </cols>
  <sheetData>
    <row r="1" spans="1:19" ht="7.7" customHeight="1" x14ac:dyDescent="0.3">
      <c r="A1" s="2"/>
      <c r="B1" s="2"/>
      <c r="C1" s="9"/>
      <c r="D1" s="2"/>
      <c r="E1" s="2"/>
      <c r="F1" s="2"/>
      <c r="G1" s="2"/>
      <c r="H1" s="2"/>
      <c r="I1" s="2"/>
      <c r="J1" s="2"/>
      <c r="K1" s="2"/>
      <c r="L1" s="2"/>
      <c r="M1" s="2"/>
      <c r="N1" s="2"/>
      <c r="O1" s="2"/>
      <c r="P1" s="2"/>
      <c r="Q1" s="2"/>
      <c r="R1" s="2"/>
    </row>
    <row r="2" spans="1:19" ht="13.7" customHeight="1" x14ac:dyDescent="0.3">
      <c r="A2" s="2"/>
      <c r="B2" s="4"/>
      <c r="C2" s="10"/>
      <c r="D2" s="4"/>
      <c r="E2" s="4"/>
      <c r="F2" s="4"/>
      <c r="G2" s="4"/>
      <c r="H2" s="4"/>
      <c r="I2" s="4"/>
      <c r="J2" s="4"/>
      <c r="K2" s="4"/>
      <c r="L2" s="4"/>
      <c r="M2" s="4"/>
      <c r="N2" s="4"/>
      <c r="O2" s="4"/>
      <c r="P2" s="4"/>
      <c r="Q2" s="4"/>
      <c r="R2" s="4"/>
    </row>
    <row r="3" spans="1:19" ht="63.75" customHeight="1" x14ac:dyDescent="0.3">
      <c r="A3" s="2"/>
      <c r="B3" s="4"/>
      <c r="C3" s="10"/>
      <c r="D3" s="5"/>
      <c r="E3" s="5"/>
      <c r="F3" s="5"/>
      <c r="G3" s="5"/>
      <c r="H3" s="5"/>
      <c r="I3" s="5"/>
      <c r="J3" s="5"/>
      <c r="K3" s="5"/>
      <c r="L3" s="5"/>
      <c r="M3" s="5"/>
      <c r="N3" s="5"/>
      <c r="O3" s="5"/>
      <c r="P3" s="5"/>
      <c r="Q3" s="32"/>
      <c r="R3" s="4"/>
    </row>
    <row r="4" spans="1:19" ht="27" customHeight="1" x14ac:dyDescent="0.3">
      <c r="A4" s="2"/>
      <c r="B4" s="4"/>
      <c r="C4" s="10"/>
      <c r="D4" s="5"/>
      <c r="E4" s="5"/>
      <c r="F4" s="5"/>
      <c r="G4" s="5"/>
      <c r="H4" s="5"/>
      <c r="I4" s="5"/>
      <c r="J4" s="5"/>
      <c r="K4" s="5"/>
      <c r="L4" s="5"/>
      <c r="M4" s="5"/>
      <c r="N4" s="5"/>
      <c r="O4" s="5"/>
      <c r="P4" s="5"/>
      <c r="Q4" s="32"/>
      <c r="R4" s="4"/>
    </row>
    <row r="5" spans="1:19" ht="18.2" customHeight="1" x14ac:dyDescent="0.3">
      <c r="A5" s="2"/>
      <c r="B5" s="4"/>
      <c r="C5" s="11"/>
      <c r="D5" s="23"/>
      <c r="E5" s="23"/>
      <c r="F5" s="23"/>
      <c r="G5" s="23"/>
      <c r="H5" s="23"/>
      <c r="I5" s="23"/>
      <c r="J5" s="23"/>
      <c r="K5" s="23"/>
      <c r="L5" s="23"/>
      <c r="M5" s="23"/>
      <c r="N5" s="23"/>
      <c r="O5" s="23"/>
      <c r="P5" s="23"/>
      <c r="Q5" s="32"/>
      <c r="R5" s="4"/>
    </row>
    <row r="6" spans="1:19" ht="13.5" customHeight="1" x14ac:dyDescent="0.3">
      <c r="A6" s="2"/>
      <c r="B6" s="4"/>
      <c r="C6" s="11"/>
      <c r="D6" s="6"/>
      <c r="E6" s="6"/>
      <c r="F6" s="6"/>
      <c r="G6" s="6"/>
      <c r="H6" s="6"/>
      <c r="I6" s="6"/>
      <c r="J6" s="6"/>
      <c r="K6" s="6"/>
      <c r="L6" s="6"/>
      <c r="M6" s="6"/>
      <c r="N6" s="6"/>
      <c r="O6" s="6"/>
      <c r="P6" s="6"/>
      <c r="Q6" s="32"/>
      <c r="R6" s="4"/>
    </row>
    <row r="7" spans="1:19" s="15" customFormat="1" ht="42.95" customHeight="1" x14ac:dyDescent="0.4">
      <c r="A7" s="2"/>
      <c r="B7" s="4"/>
      <c r="C7" s="33" t="s">
        <v>38</v>
      </c>
      <c r="D7" s="14"/>
      <c r="E7" s="14"/>
      <c r="F7" s="14"/>
      <c r="G7" s="14"/>
      <c r="H7" s="14"/>
      <c r="I7" s="14"/>
      <c r="J7" s="14"/>
      <c r="K7" s="14"/>
      <c r="L7" s="14"/>
      <c r="M7" s="14"/>
      <c r="N7" s="14"/>
      <c r="O7" s="14"/>
      <c r="P7" s="14"/>
      <c r="Q7" s="32"/>
      <c r="R7" s="4"/>
      <c r="S7" s="2"/>
    </row>
    <row r="8" spans="1:19" s="15" customFormat="1" ht="45" customHeight="1" x14ac:dyDescent="0.3">
      <c r="A8" s="2"/>
      <c r="B8" s="4"/>
      <c r="C8" s="85" t="s">
        <v>15</v>
      </c>
      <c r="D8" s="90"/>
      <c r="E8" s="90"/>
      <c r="F8" s="90"/>
      <c r="G8" s="90"/>
      <c r="H8" s="90"/>
      <c r="I8" s="90"/>
      <c r="J8" s="90"/>
      <c r="K8" s="90"/>
      <c r="L8" s="90"/>
      <c r="M8" s="90"/>
      <c r="N8" s="90"/>
      <c r="O8" s="90"/>
      <c r="P8" s="90"/>
      <c r="Q8" s="90"/>
      <c r="R8" s="4"/>
      <c r="S8" s="2"/>
    </row>
    <row r="9" spans="1:19" s="15" customFormat="1" ht="54.75" customHeight="1" x14ac:dyDescent="0.4">
      <c r="A9" s="2"/>
      <c r="B9" s="4"/>
      <c r="C9" s="33" t="s">
        <v>39</v>
      </c>
      <c r="D9" s="16"/>
      <c r="E9" s="16"/>
      <c r="F9" s="16"/>
      <c r="G9" s="16"/>
      <c r="H9" s="16"/>
      <c r="I9" s="16"/>
      <c r="J9" s="16"/>
      <c r="K9" s="16"/>
      <c r="L9" s="16"/>
      <c r="M9" s="16"/>
      <c r="N9" s="16"/>
      <c r="O9" s="16"/>
      <c r="P9" s="16"/>
      <c r="Q9" s="4"/>
      <c r="R9" s="4"/>
      <c r="S9" s="2"/>
    </row>
    <row r="10" spans="1:19" s="15" customFormat="1" ht="18.75" x14ac:dyDescent="0.35">
      <c r="A10" s="2"/>
      <c r="B10" s="4"/>
      <c r="C10" s="30" t="s">
        <v>41</v>
      </c>
      <c r="D10" s="16"/>
      <c r="E10" s="16"/>
      <c r="F10" s="16"/>
      <c r="G10" s="16"/>
      <c r="H10" s="16"/>
      <c r="I10" s="16"/>
      <c r="J10" s="16"/>
      <c r="K10" s="16"/>
      <c r="L10" s="16"/>
      <c r="M10" s="16"/>
      <c r="N10" s="16"/>
      <c r="O10" s="16"/>
      <c r="P10" s="16"/>
      <c r="Q10" s="4"/>
      <c r="R10" s="4"/>
      <c r="S10" s="2"/>
    </row>
    <row r="11" spans="1:19" s="15" customFormat="1" ht="17.25" x14ac:dyDescent="0.35">
      <c r="A11" s="2"/>
      <c r="B11" s="4"/>
      <c r="C11" s="30" t="s">
        <v>42</v>
      </c>
      <c r="D11" s="16"/>
      <c r="E11" s="16"/>
      <c r="F11" s="16"/>
      <c r="G11" s="16"/>
      <c r="H11" s="16"/>
      <c r="I11" s="16"/>
      <c r="J11" s="16"/>
      <c r="K11" s="16"/>
      <c r="L11" s="16"/>
      <c r="M11" s="16"/>
      <c r="N11" s="16"/>
      <c r="O11" s="16"/>
      <c r="P11" s="16"/>
      <c r="Q11" s="4"/>
      <c r="R11" s="4"/>
      <c r="S11" s="2"/>
    </row>
    <row r="12" spans="1:19" s="15" customFormat="1" ht="117.95" customHeight="1" x14ac:dyDescent="0.35">
      <c r="A12" s="2"/>
      <c r="B12" s="4"/>
      <c r="C12" s="95" t="s">
        <v>24</v>
      </c>
      <c r="D12" s="96"/>
      <c r="E12" s="96"/>
      <c r="F12" s="96"/>
      <c r="G12" s="96"/>
      <c r="H12" s="96"/>
      <c r="I12" s="96"/>
      <c r="J12" s="96"/>
      <c r="K12" s="96"/>
      <c r="L12" s="96"/>
      <c r="M12" s="16"/>
      <c r="N12" s="16"/>
      <c r="O12" s="16"/>
      <c r="P12" s="16"/>
      <c r="Q12" s="4"/>
      <c r="R12" s="4"/>
      <c r="S12" s="2"/>
    </row>
    <row r="13" spans="1:19" s="15" customFormat="1" ht="17.25" x14ac:dyDescent="0.35">
      <c r="A13" s="2"/>
      <c r="B13" s="4"/>
      <c r="C13" s="30"/>
      <c r="D13" s="16"/>
      <c r="E13" s="16"/>
      <c r="F13" s="16"/>
      <c r="G13" s="16"/>
      <c r="H13" s="16"/>
      <c r="I13" s="16"/>
      <c r="J13" s="16"/>
      <c r="K13" s="16"/>
      <c r="L13" s="16"/>
      <c r="M13" s="16"/>
      <c r="N13" s="16"/>
      <c r="O13" s="16"/>
      <c r="P13" s="16"/>
      <c r="Q13" s="4"/>
      <c r="R13" s="4"/>
      <c r="S13" s="2"/>
    </row>
    <row r="14" spans="1:19" s="15" customFormat="1" x14ac:dyDescent="0.3">
      <c r="A14" s="2"/>
      <c r="B14" s="4"/>
      <c r="C14" s="10"/>
      <c r="D14" s="16"/>
      <c r="E14" s="16"/>
      <c r="F14" s="16"/>
      <c r="G14" s="16"/>
      <c r="H14" s="16"/>
      <c r="I14" s="16"/>
      <c r="J14" s="16"/>
      <c r="K14" s="16"/>
      <c r="L14" s="16"/>
      <c r="M14" s="16"/>
      <c r="N14" s="16"/>
      <c r="O14" s="16"/>
      <c r="P14" s="16"/>
      <c r="Q14" s="4"/>
      <c r="R14" s="4"/>
      <c r="S14" s="2"/>
    </row>
    <row r="15" spans="1:19" s="15" customFormat="1" ht="45.95" customHeight="1" x14ac:dyDescent="0.3">
      <c r="A15" s="2"/>
      <c r="B15" s="4"/>
      <c r="C15" s="10"/>
      <c r="D15" s="16"/>
      <c r="E15" s="16"/>
      <c r="F15" s="16"/>
      <c r="G15" s="16"/>
      <c r="H15" s="16"/>
      <c r="I15" s="16"/>
      <c r="J15" s="16"/>
      <c r="K15" s="16"/>
      <c r="L15" s="16"/>
      <c r="M15" s="16"/>
      <c r="N15" s="16"/>
      <c r="O15" s="16"/>
      <c r="P15" s="16"/>
      <c r="Q15" s="4"/>
      <c r="R15" s="4"/>
      <c r="S15" s="2"/>
    </row>
    <row r="16" spans="1:19" s="13" customFormat="1" ht="17.25" x14ac:dyDescent="0.35">
      <c r="A16" s="2"/>
      <c r="B16" s="4"/>
      <c r="C16" s="10"/>
      <c r="D16" s="52" t="s">
        <v>35</v>
      </c>
      <c r="E16" s="91"/>
      <c r="F16" s="92"/>
      <c r="G16" s="93"/>
      <c r="H16" s="6"/>
      <c r="I16" s="53"/>
      <c r="J16" s="4"/>
      <c r="K16" s="4"/>
      <c r="L16" s="4"/>
      <c r="M16" s="4"/>
      <c r="N16" s="4"/>
      <c r="O16" s="4"/>
      <c r="P16" s="4"/>
      <c r="Q16" s="54"/>
      <c r="R16" s="54"/>
      <c r="S16" s="55"/>
    </row>
    <row r="17" spans="1:19" s="13" customFormat="1" ht="24.2" customHeight="1" x14ac:dyDescent="0.3">
      <c r="A17" s="2"/>
      <c r="B17" s="4"/>
      <c r="C17" s="10"/>
      <c r="D17" s="4"/>
      <c r="E17" s="4"/>
      <c r="F17" s="4"/>
      <c r="G17" s="4"/>
      <c r="H17" s="6"/>
      <c r="I17" s="4"/>
      <c r="J17" s="4"/>
      <c r="K17" s="4"/>
      <c r="L17" s="4"/>
      <c r="M17" s="4"/>
      <c r="N17" s="4"/>
      <c r="O17" s="4"/>
      <c r="P17" s="4"/>
      <c r="Q17" s="4"/>
      <c r="R17" s="4"/>
      <c r="S17" s="2"/>
    </row>
    <row r="18" spans="1:19" s="13" customFormat="1" x14ac:dyDescent="0.3">
      <c r="A18" s="2"/>
      <c r="B18" s="4"/>
      <c r="C18" s="10"/>
      <c r="D18" s="6"/>
      <c r="E18" s="34" t="s">
        <v>14</v>
      </c>
      <c r="F18" s="3"/>
      <c r="G18" s="4"/>
      <c r="H18" s="6"/>
      <c r="I18" s="4"/>
      <c r="J18" s="4"/>
      <c r="K18" s="6"/>
      <c r="L18" s="6"/>
      <c r="M18" s="6"/>
      <c r="N18" s="6"/>
      <c r="O18" s="6"/>
      <c r="P18" s="6"/>
      <c r="Q18" s="4"/>
      <c r="R18" s="4"/>
      <c r="S18" s="2"/>
    </row>
    <row r="19" spans="1:19" s="15" customFormat="1" x14ac:dyDescent="0.3">
      <c r="A19" s="2"/>
      <c r="B19" s="4"/>
      <c r="C19" s="10"/>
      <c r="D19" s="6"/>
      <c r="E19" s="56" t="s">
        <v>43</v>
      </c>
      <c r="F19" s="56" t="s">
        <v>44</v>
      </c>
      <c r="G19" s="56" t="s">
        <v>45</v>
      </c>
      <c r="H19" s="56" t="s">
        <v>0</v>
      </c>
      <c r="I19" s="57" t="s">
        <v>9</v>
      </c>
      <c r="J19" s="6"/>
      <c r="L19" s="6"/>
      <c r="M19" s="6"/>
      <c r="N19" s="6"/>
      <c r="O19" s="6"/>
      <c r="P19" s="6"/>
      <c r="Q19" s="4"/>
      <c r="R19" s="4"/>
      <c r="S19" s="2"/>
    </row>
    <row r="20" spans="1:19" s="15" customFormat="1" x14ac:dyDescent="0.3">
      <c r="A20" s="2"/>
      <c r="B20" s="4"/>
      <c r="C20" s="10"/>
      <c r="D20" s="6"/>
      <c r="E20" s="58"/>
      <c r="F20" s="58"/>
      <c r="G20" s="58"/>
      <c r="H20" s="59"/>
      <c r="I20" s="60">
        <f>IF(COUNT(E20,F20,G20,H20)=0,0,(IF(Replicate_1=0,0.0000001,Replicate_1)+IF(Replicate_2=0,0.0000001,Replicate_2)+IF(Replicate_3=0,0.0000001,Replicate_3)+IF(Replicate_4=0,0.0000001,Replicate_4))/COUNT(E20,F20,G20,H20))</f>
        <v>0</v>
      </c>
      <c r="J20" s="6"/>
      <c r="K20" s="4"/>
      <c r="L20" s="6"/>
      <c r="M20" s="6"/>
      <c r="N20" s="6"/>
      <c r="O20" s="6"/>
      <c r="P20" s="6"/>
      <c r="Q20" s="6"/>
      <c r="R20" s="6"/>
      <c r="S20" s="2"/>
    </row>
    <row r="21" spans="1:19" s="15" customFormat="1" x14ac:dyDescent="0.3">
      <c r="A21" s="2"/>
      <c r="B21" s="4"/>
      <c r="C21" s="10"/>
      <c r="D21" s="4"/>
      <c r="E21" s="4" t="s">
        <v>8</v>
      </c>
      <c r="F21" s="61" t="str">
        <f>IF(AND(ISNUMBER(Replicate_ave),Replicate_ave&gt;0),100/Replicate_ave,"--")</f>
        <v>--</v>
      </c>
      <c r="G21" s="4"/>
      <c r="H21" s="4"/>
      <c r="I21" s="4"/>
      <c r="J21" s="4"/>
      <c r="K21" s="4"/>
      <c r="L21" s="4"/>
      <c r="M21" s="4"/>
      <c r="N21" s="4"/>
      <c r="O21" s="4"/>
      <c r="P21" s="4"/>
      <c r="Q21" s="4"/>
      <c r="R21" s="4"/>
      <c r="S21" s="2"/>
    </row>
    <row r="22" spans="1:19" s="15" customFormat="1" ht="60.95" customHeight="1" x14ac:dyDescent="0.3">
      <c r="A22" s="2"/>
      <c r="B22" s="4"/>
      <c r="C22" s="10"/>
      <c r="D22" s="4"/>
      <c r="E22" s="62"/>
      <c r="F22" s="4"/>
      <c r="G22" s="4"/>
      <c r="H22" s="4"/>
      <c r="I22" s="4"/>
      <c r="J22" s="4"/>
      <c r="K22" s="4"/>
      <c r="L22" s="4"/>
      <c r="M22" s="4"/>
      <c r="N22" s="4"/>
      <c r="O22" s="4"/>
      <c r="P22" s="4"/>
      <c r="Q22" s="34"/>
      <c r="R22" s="34"/>
      <c r="S22" s="63"/>
    </row>
    <row r="23" spans="1:19" s="15" customFormat="1" ht="54.2" customHeight="1" x14ac:dyDescent="0.3">
      <c r="A23" s="2"/>
      <c r="B23" s="4"/>
      <c r="C23" s="10"/>
      <c r="D23" s="7" t="s">
        <v>25</v>
      </c>
      <c r="E23" s="87" t="s">
        <v>7</v>
      </c>
      <c r="F23" s="88"/>
      <c r="G23" s="88"/>
      <c r="H23" s="89"/>
      <c r="I23" s="8" t="s">
        <v>36</v>
      </c>
      <c r="J23" s="8" t="s">
        <v>37</v>
      </c>
      <c r="K23" s="8" t="s">
        <v>4</v>
      </c>
      <c r="L23" s="8" t="s">
        <v>11</v>
      </c>
      <c r="M23" s="8" t="s">
        <v>5</v>
      </c>
      <c r="N23" s="8" t="s">
        <v>6</v>
      </c>
      <c r="O23" s="8" t="s">
        <v>18</v>
      </c>
      <c r="P23" s="8" t="s">
        <v>17</v>
      </c>
      <c r="R23" s="6"/>
      <c r="S23" s="51"/>
    </row>
    <row r="24" spans="1:19" s="15" customFormat="1" x14ac:dyDescent="0.3">
      <c r="A24" s="2"/>
      <c r="B24" s="4"/>
      <c r="C24" s="10"/>
      <c r="D24" s="7"/>
      <c r="E24" s="45" t="s">
        <v>1</v>
      </c>
      <c r="F24" s="87" t="s">
        <v>2</v>
      </c>
      <c r="G24" s="94"/>
      <c r="H24" s="45" t="s">
        <v>3</v>
      </c>
      <c r="I24" s="45"/>
      <c r="J24" s="45"/>
      <c r="K24" s="64"/>
      <c r="L24" s="64"/>
      <c r="M24" s="45"/>
      <c r="N24" s="45"/>
      <c r="O24" s="45"/>
      <c r="P24" s="45"/>
      <c r="R24" s="6"/>
      <c r="S24" s="51"/>
    </row>
    <row r="25" spans="1:19" s="15" customFormat="1" x14ac:dyDescent="0.3">
      <c r="A25" s="2"/>
      <c r="B25" s="4"/>
      <c r="C25" s="10"/>
      <c r="D25" s="65"/>
      <c r="E25" s="35"/>
      <c r="F25" s="35"/>
      <c r="G25" s="35"/>
      <c r="H25" s="66"/>
      <c r="I25" s="67">
        <v>0.1</v>
      </c>
      <c r="J25" s="65">
        <v>1</v>
      </c>
      <c r="K25" s="66"/>
      <c r="L25" s="65"/>
      <c r="M25" s="65">
        <v>9.4</v>
      </c>
      <c r="N25" s="66"/>
      <c r="O25" s="48"/>
      <c r="P25" s="66"/>
      <c r="R25" s="6"/>
      <c r="S25" s="68"/>
    </row>
    <row r="26" spans="1:19" s="15" customFormat="1" x14ac:dyDescent="0.3">
      <c r="A26" s="2"/>
      <c r="B26" s="4"/>
      <c r="C26" s="10"/>
      <c r="D26" s="65"/>
      <c r="E26" s="35"/>
      <c r="F26" s="35"/>
      <c r="G26" s="35"/>
      <c r="H26" s="66"/>
      <c r="I26" s="67">
        <v>0.1</v>
      </c>
      <c r="J26" s="65">
        <v>1</v>
      </c>
      <c r="K26" s="66"/>
      <c r="L26" s="65"/>
      <c r="M26" s="65">
        <v>9.4</v>
      </c>
      <c r="N26" s="66"/>
      <c r="O26" s="48"/>
      <c r="P26" s="66"/>
      <c r="Q26" s="6"/>
      <c r="R26" s="6"/>
      <c r="S26" s="68"/>
    </row>
    <row r="27" spans="1:19" s="15" customFormat="1" x14ac:dyDescent="0.3">
      <c r="A27" s="2"/>
      <c r="B27" s="4"/>
      <c r="C27" s="10"/>
      <c r="D27" s="17"/>
      <c r="E27" s="17"/>
      <c r="F27" s="17"/>
      <c r="G27" s="17"/>
      <c r="H27" s="17"/>
      <c r="I27" s="17"/>
      <c r="J27" s="17"/>
      <c r="K27" s="17"/>
      <c r="L27" s="17"/>
      <c r="M27" s="17"/>
      <c r="N27" s="17"/>
      <c r="O27" s="17"/>
      <c r="P27" s="17"/>
      <c r="Q27" s="4"/>
      <c r="R27" s="4"/>
      <c r="S27" s="2"/>
    </row>
    <row r="28" spans="1:19" s="15" customFormat="1" x14ac:dyDescent="0.3">
      <c r="A28" s="2"/>
      <c r="B28" s="4"/>
      <c r="C28" s="10"/>
      <c r="D28" s="17"/>
      <c r="E28" s="17"/>
      <c r="F28" s="17"/>
      <c r="G28" s="17"/>
      <c r="H28" s="17"/>
      <c r="I28" s="17"/>
      <c r="J28" s="17"/>
      <c r="K28" s="17"/>
      <c r="L28" s="17"/>
      <c r="M28" s="17"/>
      <c r="N28" s="17"/>
      <c r="O28" s="17"/>
      <c r="P28" s="17"/>
      <c r="Q28" s="4"/>
      <c r="R28" s="4"/>
      <c r="S28" s="2"/>
    </row>
    <row r="29" spans="1:19" s="15" customFormat="1" x14ac:dyDescent="0.3">
      <c r="A29" s="2"/>
      <c r="B29" s="4"/>
      <c r="C29" s="10"/>
      <c r="D29" s="17"/>
      <c r="E29" s="17"/>
      <c r="F29" s="17"/>
      <c r="G29" s="17"/>
      <c r="H29" s="17"/>
      <c r="I29" s="17"/>
      <c r="J29" s="17"/>
      <c r="K29" s="17"/>
      <c r="L29" s="17"/>
      <c r="M29" s="17"/>
      <c r="N29" s="17"/>
      <c r="O29" s="17"/>
      <c r="P29" s="17"/>
      <c r="Q29" s="4"/>
      <c r="R29" s="4"/>
      <c r="S29" s="2"/>
    </row>
    <row r="30" spans="1:19" s="15" customFormat="1" x14ac:dyDescent="0.3">
      <c r="A30" s="2"/>
      <c r="B30" s="4"/>
      <c r="C30" s="10"/>
      <c r="D30" s="17"/>
      <c r="E30" s="17"/>
      <c r="F30" s="17"/>
      <c r="G30" s="17"/>
      <c r="H30" s="17"/>
      <c r="I30" s="17"/>
      <c r="J30" s="17"/>
      <c r="K30" s="17"/>
      <c r="L30" s="17"/>
      <c r="M30" s="17"/>
      <c r="N30" s="17"/>
      <c r="O30" s="17"/>
      <c r="P30" s="17"/>
      <c r="Q30" s="4"/>
      <c r="R30" s="4"/>
      <c r="S30" s="2"/>
    </row>
    <row r="31" spans="1:19" s="15" customFormat="1" x14ac:dyDescent="0.3">
      <c r="A31" s="2"/>
      <c r="B31" s="4"/>
      <c r="C31" s="10"/>
      <c r="D31" s="17"/>
      <c r="E31" s="17"/>
      <c r="F31" s="17"/>
      <c r="G31" s="17"/>
      <c r="H31" s="17"/>
      <c r="I31" s="17"/>
      <c r="J31" s="17"/>
      <c r="K31" s="17"/>
      <c r="L31" s="17"/>
      <c r="M31" s="17"/>
      <c r="N31" s="17"/>
      <c r="O31" s="17"/>
      <c r="P31" s="17"/>
      <c r="Q31" s="4"/>
      <c r="R31" s="4"/>
      <c r="S31" s="2"/>
    </row>
    <row r="32" spans="1:19" s="15" customFormat="1" x14ac:dyDescent="0.3">
      <c r="A32" s="2"/>
      <c r="B32" s="4"/>
      <c r="C32" s="10"/>
      <c r="D32" s="17"/>
      <c r="E32" s="17"/>
      <c r="F32" s="17"/>
      <c r="G32" s="17"/>
      <c r="H32" s="17"/>
      <c r="I32" s="17"/>
      <c r="J32" s="17"/>
      <c r="K32" s="17"/>
      <c r="L32" s="17"/>
      <c r="M32" s="17"/>
      <c r="N32" s="17"/>
      <c r="O32" s="17"/>
      <c r="P32" s="17"/>
      <c r="Q32" s="4"/>
      <c r="R32" s="4"/>
      <c r="S32" s="2"/>
    </row>
    <row r="33" spans="1:19" s="15" customFormat="1" x14ac:dyDescent="0.3">
      <c r="A33" s="2"/>
      <c r="B33" s="4"/>
      <c r="C33" s="10"/>
      <c r="D33" s="17"/>
      <c r="E33" s="17"/>
      <c r="F33" s="17"/>
      <c r="G33" s="17"/>
      <c r="H33" s="17"/>
      <c r="I33" s="17"/>
      <c r="J33" s="17"/>
      <c r="K33" s="17"/>
      <c r="L33" s="17"/>
      <c r="M33" s="17"/>
      <c r="N33" s="17"/>
      <c r="O33" s="17"/>
      <c r="P33" s="17"/>
      <c r="Q33" s="4"/>
      <c r="R33" s="4"/>
      <c r="S33" s="2"/>
    </row>
    <row r="34" spans="1:19" s="15" customFormat="1" x14ac:dyDescent="0.3">
      <c r="A34" s="2"/>
      <c r="B34" s="4"/>
      <c r="C34" s="10"/>
      <c r="D34" s="17"/>
      <c r="E34" s="17"/>
      <c r="F34" s="17"/>
      <c r="G34" s="17"/>
      <c r="H34" s="17"/>
      <c r="I34" s="17"/>
      <c r="J34" s="17"/>
      <c r="K34" s="17"/>
      <c r="L34" s="17"/>
      <c r="M34" s="17"/>
      <c r="N34" s="17"/>
      <c r="O34" s="17"/>
      <c r="P34" s="17"/>
      <c r="Q34" s="4"/>
      <c r="R34" s="4"/>
      <c r="S34" s="2"/>
    </row>
    <row r="35" spans="1:19" s="15" customFormat="1" x14ac:dyDescent="0.3">
      <c r="A35" s="2"/>
      <c r="B35" s="4"/>
      <c r="C35" s="10"/>
      <c r="D35" s="17"/>
      <c r="E35" s="17"/>
      <c r="F35" s="17"/>
      <c r="G35" s="17"/>
      <c r="H35" s="17"/>
      <c r="I35" s="17"/>
      <c r="J35" s="17"/>
      <c r="K35" s="17"/>
      <c r="L35" s="17"/>
      <c r="M35" s="17"/>
      <c r="N35" s="17"/>
      <c r="O35" s="17"/>
      <c r="P35" s="17"/>
      <c r="Q35" s="4"/>
      <c r="R35" s="4"/>
      <c r="S35" s="2"/>
    </row>
    <row r="36" spans="1:19" s="15" customFormat="1" x14ac:dyDescent="0.3">
      <c r="A36" s="2"/>
      <c r="B36" s="4"/>
      <c r="C36" s="10"/>
      <c r="D36" s="17"/>
      <c r="E36" s="17"/>
      <c r="F36" s="17"/>
      <c r="G36" s="17"/>
      <c r="H36" s="17"/>
      <c r="I36" s="17"/>
      <c r="J36" s="17"/>
      <c r="K36" s="17"/>
      <c r="L36" s="17"/>
      <c r="M36" s="17"/>
      <c r="N36" s="17"/>
      <c r="O36" s="17"/>
      <c r="P36" s="17"/>
      <c r="Q36" s="4"/>
      <c r="R36" s="4"/>
      <c r="S36" s="2"/>
    </row>
    <row r="37" spans="1:19" s="15" customFormat="1" x14ac:dyDescent="0.3">
      <c r="A37" s="2"/>
      <c r="B37" s="4"/>
      <c r="C37" s="10"/>
      <c r="D37" s="17"/>
      <c r="E37" s="17"/>
      <c r="F37" s="17"/>
      <c r="G37" s="17"/>
      <c r="H37" s="17"/>
      <c r="I37" s="17"/>
      <c r="J37" s="17" t="s">
        <v>40</v>
      </c>
      <c r="K37" s="17"/>
      <c r="L37" s="17"/>
      <c r="M37" s="17"/>
      <c r="N37" s="17"/>
      <c r="O37" s="17"/>
      <c r="P37" s="17"/>
      <c r="Q37" s="4"/>
      <c r="R37" s="4"/>
      <c r="S37" s="2"/>
    </row>
    <row r="38" spans="1:19" s="15" customFormat="1" x14ac:dyDescent="0.3">
      <c r="A38" s="2"/>
      <c r="B38" s="4"/>
      <c r="C38" s="10"/>
      <c r="D38" s="17"/>
      <c r="E38" s="17"/>
      <c r="F38" s="17"/>
      <c r="G38" s="17"/>
      <c r="H38" s="17"/>
      <c r="I38" s="17"/>
      <c r="J38" s="17"/>
      <c r="K38" s="17"/>
      <c r="L38" s="17"/>
      <c r="M38" s="17"/>
      <c r="N38" s="17"/>
      <c r="O38" s="17"/>
      <c r="P38" s="17"/>
      <c r="Q38" s="4"/>
      <c r="R38" s="4"/>
      <c r="S38" s="2"/>
    </row>
    <row r="39" spans="1:19" s="15" customFormat="1" x14ac:dyDescent="0.3">
      <c r="A39" s="2"/>
      <c r="B39" s="4"/>
      <c r="C39" s="10"/>
      <c r="D39" s="17"/>
      <c r="E39" s="17"/>
      <c r="F39" s="17"/>
      <c r="G39" s="17"/>
      <c r="H39" s="17"/>
      <c r="I39" s="17"/>
      <c r="J39" s="17"/>
      <c r="K39" s="17"/>
      <c r="L39" s="17"/>
      <c r="M39" s="17"/>
      <c r="N39" s="17"/>
      <c r="O39" s="17"/>
      <c r="P39" s="17"/>
      <c r="Q39" s="4"/>
      <c r="R39" s="4"/>
      <c r="S39" s="2"/>
    </row>
    <row r="40" spans="1:19" s="15" customFormat="1" x14ac:dyDescent="0.3">
      <c r="A40" s="2"/>
      <c r="B40" s="4"/>
      <c r="C40" s="10"/>
      <c r="D40" s="17"/>
      <c r="E40" s="17"/>
      <c r="F40" s="17"/>
      <c r="G40" s="17"/>
      <c r="H40" s="17"/>
      <c r="I40" s="17"/>
      <c r="J40" s="17"/>
      <c r="K40" s="17"/>
      <c r="L40" s="17"/>
      <c r="M40" s="17"/>
      <c r="N40" s="17"/>
      <c r="O40" s="17"/>
      <c r="P40" s="17"/>
      <c r="Q40" s="4"/>
      <c r="R40" s="4"/>
      <c r="S40" s="2"/>
    </row>
    <row r="41" spans="1:19" s="15" customFormat="1" x14ac:dyDescent="0.3">
      <c r="A41" s="2"/>
      <c r="B41" s="4"/>
      <c r="C41" s="10"/>
      <c r="D41" s="17"/>
      <c r="E41" s="17"/>
      <c r="F41" s="17"/>
      <c r="G41" s="17"/>
      <c r="H41" s="17"/>
      <c r="I41" s="17"/>
      <c r="J41" s="17"/>
      <c r="K41" s="17"/>
      <c r="L41" s="17"/>
      <c r="M41" s="17"/>
      <c r="N41" s="17"/>
      <c r="O41" s="17"/>
      <c r="P41" s="17"/>
      <c r="Q41" s="4"/>
      <c r="R41" s="4"/>
      <c r="S41" s="2"/>
    </row>
    <row r="42" spans="1:19" s="15" customFormat="1" x14ac:dyDescent="0.3">
      <c r="A42" s="2"/>
      <c r="B42" s="4"/>
      <c r="C42" s="10"/>
      <c r="D42" s="17"/>
      <c r="E42" s="17"/>
      <c r="F42" s="17"/>
      <c r="G42" s="17"/>
      <c r="H42" s="17"/>
      <c r="I42" s="17"/>
      <c r="J42" s="17"/>
      <c r="K42" s="17"/>
      <c r="L42" s="17"/>
      <c r="M42" s="17"/>
      <c r="N42" s="17"/>
      <c r="O42" s="17"/>
      <c r="P42" s="17"/>
      <c r="Q42" s="4"/>
      <c r="R42" s="4"/>
      <c r="S42" s="2"/>
    </row>
    <row r="43" spans="1:19" s="15" customFormat="1" x14ac:dyDescent="0.3">
      <c r="A43" s="2"/>
      <c r="B43" s="4"/>
      <c r="C43" s="10"/>
      <c r="D43" s="17"/>
      <c r="E43" s="17"/>
      <c r="F43" s="17"/>
      <c r="G43" s="17"/>
      <c r="H43" s="17"/>
      <c r="I43" s="17"/>
      <c r="J43" s="17"/>
      <c r="K43" s="17"/>
      <c r="L43" s="17"/>
      <c r="M43" s="17"/>
      <c r="N43" s="17"/>
      <c r="O43" s="17"/>
      <c r="P43" s="17"/>
      <c r="Q43" s="4"/>
      <c r="R43" s="4"/>
      <c r="S43" s="2"/>
    </row>
    <row r="44" spans="1:19" s="15" customFormat="1" x14ac:dyDescent="0.3">
      <c r="A44" s="2"/>
      <c r="B44" s="4"/>
      <c r="C44" s="10"/>
      <c r="D44" s="17"/>
      <c r="E44" s="17"/>
      <c r="F44" s="17"/>
      <c r="G44" s="17"/>
      <c r="H44" s="17"/>
      <c r="I44" s="17"/>
      <c r="J44" s="17"/>
      <c r="K44" s="17"/>
      <c r="L44" s="17"/>
      <c r="M44" s="17"/>
      <c r="N44" s="17"/>
      <c r="O44" s="17"/>
      <c r="P44" s="17"/>
      <c r="Q44" s="4"/>
      <c r="R44" s="4"/>
      <c r="S44" s="2"/>
    </row>
    <row r="45" spans="1:19" s="15" customFormat="1" x14ac:dyDescent="0.3">
      <c r="A45" s="2"/>
      <c r="B45" s="4"/>
      <c r="C45" s="10"/>
      <c r="D45" s="17"/>
      <c r="E45" s="17"/>
      <c r="F45" s="17"/>
      <c r="G45" s="17"/>
      <c r="H45" s="17"/>
      <c r="I45" s="17"/>
      <c r="J45" s="17"/>
      <c r="K45" s="17"/>
      <c r="L45" s="17"/>
      <c r="M45" s="17"/>
      <c r="N45" s="17"/>
      <c r="O45" s="17"/>
      <c r="P45" s="17"/>
      <c r="Q45" s="4"/>
      <c r="R45" s="4"/>
      <c r="S45" s="2"/>
    </row>
    <row r="46" spans="1:19" s="15" customFormat="1" x14ac:dyDescent="0.3">
      <c r="A46" s="2"/>
      <c r="B46" s="4"/>
      <c r="C46" s="10"/>
      <c r="D46" s="17"/>
      <c r="E46" s="17"/>
      <c r="F46" s="17"/>
      <c r="G46" s="17"/>
      <c r="H46" s="17"/>
      <c r="I46" s="17"/>
      <c r="J46" s="17"/>
      <c r="K46" s="17"/>
      <c r="L46" s="17"/>
      <c r="M46" s="17"/>
      <c r="N46" s="17"/>
      <c r="O46" s="17"/>
      <c r="P46" s="17"/>
      <c r="Q46" s="4"/>
      <c r="R46" s="4"/>
      <c r="S46" s="2"/>
    </row>
    <row r="47" spans="1:19" s="15" customFormat="1" x14ac:dyDescent="0.3">
      <c r="A47" s="2"/>
      <c r="B47" s="4"/>
      <c r="C47" s="10"/>
      <c r="D47" s="17"/>
      <c r="E47" s="17"/>
      <c r="F47" s="17"/>
      <c r="G47" s="17"/>
      <c r="H47" s="17"/>
      <c r="I47" s="17"/>
      <c r="J47" s="17"/>
      <c r="K47" s="17"/>
      <c r="L47" s="17"/>
      <c r="M47" s="17"/>
      <c r="N47" s="17"/>
      <c r="O47" s="17"/>
      <c r="P47" s="17"/>
      <c r="Q47" s="4"/>
      <c r="R47" s="4"/>
      <c r="S47" s="2"/>
    </row>
    <row r="48" spans="1:19" s="15" customFormat="1" ht="30.2" customHeight="1" x14ac:dyDescent="0.4">
      <c r="A48" s="2"/>
      <c r="B48" s="4"/>
      <c r="C48" s="36" t="s">
        <v>29</v>
      </c>
      <c r="D48" s="24"/>
      <c r="E48" s="24"/>
      <c r="F48" s="24"/>
      <c r="G48" s="24"/>
      <c r="H48" s="24"/>
      <c r="I48" s="24"/>
      <c r="J48" s="24"/>
      <c r="K48" s="24"/>
      <c r="L48" s="24"/>
      <c r="M48" s="24"/>
      <c r="N48" s="24"/>
      <c r="O48" s="24"/>
      <c r="P48" s="24"/>
      <c r="Q48" s="25"/>
      <c r="R48" s="4"/>
      <c r="S48" s="2"/>
    </row>
    <row r="49" spans="1:19" s="19" customFormat="1" ht="24.95" customHeight="1" x14ac:dyDescent="0.35">
      <c r="A49" s="18"/>
      <c r="B49" s="21"/>
      <c r="C49" s="37" t="s">
        <v>30</v>
      </c>
      <c r="D49" s="27"/>
      <c r="E49" s="27"/>
      <c r="F49" s="27"/>
      <c r="G49" s="27"/>
      <c r="H49" s="27"/>
      <c r="I49" s="27"/>
      <c r="K49" s="27"/>
      <c r="L49" s="27"/>
      <c r="M49" s="27"/>
      <c r="N49" s="27"/>
      <c r="O49" s="27"/>
      <c r="P49" s="27"/>
      <c r="Q49" s="26"/>
      <c r="R49" s="21"/>
      <c r="S49" s="18"/>
    </row>
    <row r="50" spans="1:19" s="20" customFormat="1" ht="70.5" customHeight="1" x14ac:dyDescent="0.3">
      <c r="A50" s="18"/>
      <c r="B50" s="21"/>
      <c r="C50" s="85" t="s">
        <v>31</v>
      </c>
      <c r="D50" s="86"/>
      <c r="E50" s="86"/>
      <c r="F50" s="86"/>
      <c r="G50" s="44"/>
      <c r="H50" s="44"/>
      <c r="I50" s="39"/>
      <c r="J50" s="40" t="s">
        <v>32</v>
      </c>
      <c r="K50" s="39"/>
      <c r="L50" s="39"/>
      <c r="M50" s="39"/>
      <c r="N50" s="39"/>
      <c r="O50" s="39"/>
      <c r="P50" s="39"/>
      <c r="Q50" s="40"/>
      <c r="R50" s="22"/>
      <c r="S50" s="18"/>
    </row>
    <row r="51" spans="1:19" s="20" customFormat="1" ht="30.95" customHeight="1" x14ac:dyDescent="0.35">
      <c r="A51" s="18"/>
      <c r="B51" s="21"/>
      <c r="C51" s="28" t="s">
        <v>26</v>
      </c>
      <c r="D51" s="28"/>
      <c r="E51" s="28"/>
      <c r="F51" s="28"/>
      <c r="G51" s="28"/>
      <c r="H51" s="28"/>
      <c r="I51" s="28"/>
      <c r="J51" s="41"/>
      <c r="K51" s="28"/>
      <c r="L51" s="28"/>
      <c r="M51" s="28"/>
      <c r="N51" s="28"/>
      <c r="O51" s="28"/>
      <c r="P51" s="28"/>
      <c r="Q51" s="41"/>
      <c r="R51" s="22"/>
      <c r="S51" s="18"/>
    </row>
    <row r="52" spans="1:19" s="20" customFormat="1" ht="16.7" customHeight="1" x14ac:dyDescent="0.35">
      <c r="A52" s="18"/>
      <c r="B52" s="21"/>
      <c r="C52" s="29" t="s">
        <v>33</v>
      </c>
      <c r="D52" s="28"/>
      <c r="E52" s="28"/>
      <c r="F52" s="28"/>
      <c r="G52" s="28"/>
      <c r="H52" s="28"/>
      <c r="I52" s="28"/>
      <c r="J52" s="40" t="s">
        <v>46</v>
      </c>
      <c r="K52" s="28"/>
      <c r="L52" s="28"/>
      <c r="M52" s="28"/>
      <c r="N52" s="28"/>
      <c r="O52" s="28"/>
      <c r="P52" s="28"/>
      <c r="Q52" s="40"/>
      <c r="R52" s="22"/>
      <c r="S52" s="18"/>
    </row>
    <row r="53" spans="1:19" s="20" customFormat="1" ht="16.7" customHeight="1" x14ac:dyDescent="0.35">
      <c r="A53" s="18"/>
      <c r="B53" s="21"/>
      <c r="C53" s="42" t="s">
        <v>34</v>
      </c>
      <c r="D53" s="28"/>
      <c r="E53" s="28"/>
      <c r="F53" s="28"/>
      <c r="G53" s="28"/>
      <c r="H53" s="28"/>
      <c r="I53" s="28"/>
      <c r="J53" s="40" t="s">
        <v>47</v>
      </c>
      <c r="K53" s="28"/>
      <c r="L53" s="28"/>
      <c r="M53" s="28"/>
      <c r="N53" s="28"/>
      <c r="O53" s="28"/>
      <c r="P53" s="28"/>
      <c r="Q53" s="40"/>
      <c r="R53" s="22"/>
      <c r="S53" s="18"/>
    </row>
    <row r="54" spans="1:19" ht="16.7" customHeight="1" x14ac:dyDescent="0.35">
      <c r="A54" s="18"/>
      <c r="B54" s="21"/>
      <c r="C54" s="42" t="s">
        <v>27</v>
      </c>
      <c r="D54" s="30"/>
      <c r="E54" s="30"/>
      <c r="F54" s="30"/>
      <c r="G54" s="30"/>
      <c r="H54" s="30"/>
      <c r="I54" s="30"/>
      <c r="J54" s="40" t="s">
        <v>28</v>
      </c>
      <c r="K54" s="30"/>
      <c r="L54" s="30"/>
      <c r="M54"/>
      <c r="N54" s="30"/>
      <c r="O54" s="30"/>
      <c r="P54" s="30"/>
      <c r="Q54" s="40"/>
      <c r="R54" s="22"/>
      <c r="S54" s="18"/>
    </row>
    <row r="55" spans="1:19" ht="16.7" customHeight="1" x14ac:dyDescent="0.35">
      <c r="A55" s="18"/>
      <c r="B55" s="21"/>
      <c r="C55" s="42"/>
      <c r="D55" s="30"/>
      <c r="E55" s="30"/>
      <c r="F55" s="30"/>
      <c r="G55" s="30"/>
      <c r="H55" s="30"/>
      <c r="I55" s="30"/>
      <c r="K55" s="30"/>
      <c r="L55" s="30"/>
      <c r="M55" s="37" t="s">
        <v>48</v>
      </c>
      <c r="N55" s="6"/>
      <c r="O55" s="6"/>
      <c r="P55" s="6"/>
      <c r="Q55" s="27"/>
      <c r="R55" s="22"/>
      <c r="S55" s="18"/>
    </row>
    <row r="56" spans="1:19" ht="16.7" customHeight="1" x14ac:dyDescent="0.35">
      <c r="A56" s="18"/>
      <c r="B56" s="21"/>
      <c r="C56" s="42"/>
      <c r="D56" s="30"/>
      <c r="E56" s="30"/>
      <c r="F56" s="30"/>
      <c r="G56" s="30"/>
      <c r="H56" s="30"/>
      <c r="I56" s="30"/>
      <c r="J56" s="30"/>
      <c r="K56" s="30"/>
      <c r="L56" s="30"/>
      <c r="M56" s="30"/>
      <c r="N56" s="30"/>
      <c r="O56" s="30"/>
      <c r="P56" s="30"/>
      <c r="Q56" s="43"/>
      <c r="R56" s="22"/>
      <c r="S56" s="18"/>
    </row>
    <row r="57" spans="1:19" s="19" customFormat="1" ht="9.1999999999999993" customHeight="1" x14ac:dyDescent="0.35">
      <c r="A57" s="18"/>
      <c r="B57" s="21"/>
      <c r="C57" s="31"/>
      <c r="D57" s="31"/>
      <c r="E57" s="31"/>
      <c r="F57" s="31"/>
      <c r="G57" s="31"/>
      <c r="H57" s="31"/>
      <c r="I57" s="31"/>
      <c r="J57" s="31"/>
      <c r="K57" s="31"/>
      <c r="L57" s="31"/>
      <c r="M57" s="31"/>
      <c r="N57" s="31"/>
      <c r="O57" s="31"/>
      <c r="P57" s="31"/>
      <c r="Q57" s="38"/>
      <c r="R57" s="21"/>
      <c r="S57" s="18"/>
    </row>
    <row r="58" spans="1:19" s="19" customFormat="1" ht="399.95" customHeight="1" x14ac:dyDescent="0.3">
      <c r="A58" s="18"/>
      <c r="B58" s="18"/>
      <c r="C58" s="18"/>
      <c r="D58" s="18"/>
      <c r="E58" s="18"/>
      <c r="F58" s="18"/>
      <c r="G58" s="18"/>
      <c r="H58" s="18"/>
      <c r="I58" s="18"/>
      <c r="J58" s="18"/>
      <c r="K58" s="18"/>
      <c r="L58" s="18"/>
      <c r="M58" s="18"/>
      <c r="N58" s="18"/>
      <c r="O58" s="18"/>
      <c r="P58" s="18"/>
      <c r="Q58" s="18"/>
      <c r="R58" s="18"/>
      <c r="S58" s="18"/>
    </row>
  </sheetData>
  <sheetProtection password="8E71" sheet="1" objects="1" scenarios="1"/>
  <mergeCells count="6">
    <mergeCell ref="C50:F50"/>
    <mergeCell ref="E23:H23"/>
    <mergeCell ref="C8:Q8"/>
    <mergeCell ref="E16:G16"/>
    <mergeCell ref="F24:G24"/>
    <mergeCell ref="C12:L12"/>
  </mergeCells>
  <phoneticPr fontId="0" type="noConversion"/>
  <dataValidations count="2">
    <dataValidation allowBlank="1" sqref="Q5:Q7 Q1:Q2 A1:B1048576 D1:P7 D13:L15 C58:P65536 C51 Q51 Q57:Q65536 J27:J48 C53:C56 J51 R27:S65536 D51:I56 C1:C48 J56 D27:I49 K27:Q49 T1:IV1048576 R1:S15 M9:Q15 D9:L11 K51:L56 N51:P56 M51:M53 M55:M56"/>
    <dataValidation allowBlank="1" showInputMessage="1" sqref="D16:E26 F24:H26 F16:H22 R16:S26 Q16:Q22 O26:Q26 O16:P25 I16:N26"/>
  </dataValidations>
  <hyperlinks>
    <hyperlink ref="J54" r:id="rId1" display="mailto:info@megazyme.com"/>
    <hyperlink ref="J50" r:id="rId2" display="http://www.megazyme.com/"/>
    <hyperlink ref="J53" r:id="rId3"/>
    <hyperlink ref="J52" r:id="rId4"/>
  </hyperlinks>
  <pageMargins left="0.59055118110236227" right="0.59055118110236227" top="0.59055118110236227" bottom="0.98425196850393704" header="0.51181102362204722" footer="0.51181102362204722"/>
  <pageSetup paperSize="9" scale="80" fitToHeight="2" orientation="landscape" horizontalDpi="360" verticalDpi="360"/>
  <headerFooter alignWithMargins="0">
    <oddFooter>&amp;LPrinted on &amp;D, Page &amp;P of &amp;N</oddFooter>
  </headerFooter>
  <rowBreaks count="2" manualBreakCount="2">
    <brk id="24" min="1" max="15" man="1"/>
    <brk id="56" min="1" max="15"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tabSelected="1" zoomScaleNormal="100" workbookViewId="0">
      <selection activeCell="V6" sqref="V6"/>
    </sheetView>
  </sheetViews>
  <sheetFormatPr defaultColWidth="12.28515625" defaultRowHeight="15" x14ac:dyDescent="0.3"/>
  <cols>
    <col min="1" max="1" width="0.42578125" style="3" customWidth="1"/>
    <col min="2" max="2" width="1.140625" style="3" customWidth="1"/>
    <col min="3" max="3" width="3" style="3" customWidth="1"/>
    <col min="4" max="4" width="21.28515625" style="3" customWidth="1"/>
    <col min="5" max="5" width="9" style="3" customWidth="1"/>
    <col min="6" max="6" width="11" style="3" customWidth="1"/>
    <col min="7" max="7" width="9" style="3" customWidth="1"/>
    <col min="8" max="8" width="10.28515625" style="3" hidden="1" customWidth="1"/>
    <col min="9" max="9" width="10.28515625" style="3" customWidth="1"/>
    <col min="10" max="10" width="9.42578125" style="3" customWidth="1"/>
    <col min="11" max="11" width="8.42578125" style="3" customWidth="1"/>
    <col min="12" max="12" width="11.7109375" style="3" hidden="1" customWidth="1"/>
    <col min="13" max="13" width="11.42578125" style="3" customWidth="1"/>
    <col min="14" max="15" width="8.7109375" style="3" customWidth="1"/>
    <col min="16" max="16" width="9.7109375" style="3" hidden="1" customWidth="1"/>
    <col min="17" max="17" width="11.140625" style="3" customWidth="1"/>
    <col min="18" max="18" width="9.7109375" style="3" customWidth="1"/>
    <col min="19" max="19" width="9.7109375" style="3" hidden="1" customWidth="1"/>
    <col min="20" max="20" width="11.7109375" style="3" customWidth="1"/>
    <col min="21" max="21" width="0.7109375" style="3" customWidth="1"/>
    <col min="22" max="22" width="200.7109375" style="3" customWidth="1"/>
    <col min="23" max="16384" width="12.28515625" style="3"/>
  </cols>
  <sheetData>
    <row r="1" spans="1:22" ht="3" customHeight="1" x14ac:dyDescent="0.3">
      <c r="A1" s="2"/>
      <c r="B1" s="2"/>
      <c r="C1" s="2"/>
      <c r="D1" s="2"/>
      <c r="E1" s="2"/>
      <c r="F1" s="2"/>
      <c r="G1" s="2"/>
      <c r="H1" s="2"/>
      <c r="I1" s="2"/>
      <c r="J1" s="2"/>
      <c r="K1" s="2"/>
      <c r="L1" s="2"/>
      <c r="M1" s="2"/>
      <c r="N1" s="2"/>
      <c r="O1" s="69"/>
      <c r="P1" s="69"/>
      <c r="Q1" s="69"/>
      <c r="R1" s="69"/>
      <c r="S1" s="69"/>
      <c r="T1" s="69"/>
      <c r="U1" s="69"/>
      <c r="V1" s="69"/>
    </row>
    <row r="2" spans="1:22" ht="124.5" customHeight="1" x14ac:dyDescent="0.3">
      <c r="A2" s="2"/>
      <c r="B2" s="4"/>
      <c r="C2" s="4"/>
      <c r="D2" s="4"/>
      <c r="E2" s="4"/>
      <c r="F2" s="4"/>
      <c r="G2" s="4"/>
      <c r="H2" s="4"/>
      <c r="I2" s="4"/>
      <c r="J2" s="4"/>
      <c r="K2" s="4"/>
      <c r="L2" s="4"/>
      <c r="M2" s="4"/>
      <c r="N2" s="4"/>
      <c r="O2" s="4"/>
      <c r="P2" s="4"/>
      <c r="Q2" s="4"/>
      <c r="R2" s="4"/>
      <c r="S2" s="4"/>
      <c r="T2" s="4"/>
      <c r="U2" s="4"/>
      <c r="V2" s="69"/>
    </row>
    <row r="3" spans="1:22" ht="15" customHeight="1" x14ac:dyDescent="0.3">
      <c r="A3" s="2"/>
      <c r="B3" s="4"/>
      <c r="C3" s="4"/>
      <c r="D3" s="4"/>
      <c r="E3" s="4"/>
      <c r="F3" s="4"/>
      <c r="G3" s="4"/>
      <c r="H3" s="4"/>
      <c r="I3" s="4"/>
      <c r="J3" s="4"/>
      <c r="K3" s="4"/>
      <c r="L3" s="4"/>
      <c r="M3" s="4"/>
      <c r="N3" s="4"/>
      <c r="O3" s="4"/>
      <c r="P3" s="4"/>
      <c r="Q3" s="4"/>
      <c r="R3" s="4"/>
      <c r="S3" s="4"/>
      <c r="T3" s="4"/>
      <c r="U3" s="4"/>
      <c r="V3" s="69"/>
    </row>
    <row r="4" spans="1:22" x14ac:dyDescent="0.3">
      <c r="A4" s="2"/>
      <c r="B4" s="4"/>
      <c r="C4" s="4"/>
      <c r="D4" s="34" t="s">
        <v>35</v>
      </c>
      <c r="E4" s="97"/>
      <c r="F4" s="98"/>
      <c r="G4" s="99"/>
      <c r="H4" s="6"/>
      <c r="I4" s="53"/>
      <c r="J4" s="4"/>
      <c r="K4" s="4"/>
      <c r="L4" s="4"/>
      <c r="M4" s="4"/>
      <c r="N4" s="4"/>
      <c r="O4" s="54"/>
      <c r="P4" s="54"/>
      <c r="Q4" s="54"/>
      <c r="R4" s="54"/>
      <c r="S4" s="54"/>
      <c r="T4" s="54"/>
      <c r="U4" s="4"/>
      <c r="V4" s="69"/>
    </row>
    <row r="5" spans="1:22" ht="15.2" customHeight="1" x14ac:dyDescent="0.3">
      <c r="A5" s="2"/>
      <c r="B5" s="4"/>
      <c r="C5" s="4"/>
      <c r="D5" s="4"/>
      <c r="E5" s="4"/>
      <c r="F5" s="4"/>
      <c r="G5" s="4"/>
      <c r="H5" s="6"/>
      <c r="I5" s="4"/>
      <c r="J5" s="4"/>
      <c r="K5" s="4"/>
      <c r="L5" s="4"/>
      <c r="M5" s="4"/>
      <c r="N5" s="4"/>
      <c r="O5" s="4"/>
      <c r="P5" s="4"/>
      <c r="Q5" s="4"/>
      <c r="R5" s="4"/>
      <c r="S5" s="4"/>
      <c r="T5" s="4"/>
      <c r="U5" s="4"/>
      <c r="V5" s="69"/>
    </row>
    <row r="6" spans="1:22" x14ac:dyDescent="0.3">
      <c r="A6" s="2"/>
      <c r="B6" s="4"/>
      <c r="C6" s="6"/>
      <c r="D6" s="6"/>
      <c r="E6" s="34" t="s">
        <v>14</v>
      </c>
      <c r="G6" s="4"/>
      <c r="H6" s="6"/>
      <c r="I6" s="4"/>
      <c r="J6" s="4"/>
      <c r="K6" s="6"/>
      <c r="L6" s="6"/>
      <c r="M6" s="6"/>
      <c r="N6" s="6"/>
      <c r="O6" s="4"/>
      <c r="P6" s="4"/>
      <c r="Q6" s="4"/>
      <c r="R6" s="4"/>
      <c r="S6" s="4"/>
      <c r="T6" s="4"/>
      <c r="U6" s="4"/>
      <c r="V6" s="69"/>
    </row>
    <row r="7" spans="1:22" x14ac:dyDescent="0.3">
      <c r="A7" s="2"/>
      <c r="B7" s="4"/>
      <c r="C7" s="6"/>
      <c r="D7" s="6"/>
      <c r="E7" s="56" t="s">
        <v>19</v>
      </c>
      <c r="F7" s="56" t="s">
        <v>20</v>
      </c>
      <c r="G7" s="56" t="s">
        <v>21</v>
      </c>
      <c r="H7" s="6"/>
      <c r="I7" s="56" t="s">
        <v>22</v>
      </c>
      <c r="J7" s="57" t="s">
        <v>23</v>
      </c>
      <c r="K7" s="6"/>
      <c r="L7" s="6"/>
      <c r="M7" s="6"/>
      <c r="N7" s="6"/>
      <c r="O7" s="4"/>
      <c r="P7" s="4"/>
      <c r="Q7" s="4"/>
      <c r="R7" s="4"/>
      <c r="S7" s="4"/>
      <c r="T7" s="4"/>
      <c r="U7" s="4"/>
      <c r="V7" s="69"/>
    </row>
    <row r="8" spans="1:22" x14ac:dyDescent="0.3">
      <c r="A8" s="2"/>
      <c r="B8" s="4"/>
      <c r="C8" s="6"/>
      <c r="D8" s="6"/>
      <c r="E8" s="46"/>
      <c r="F8" s="46"/>
      <c r="G8" s="46"/>
      <c r="H8" s="84"/>
      <c r="I8" s="47"/>
      <c r="J8" s="60">
        <f>IF(COUNT(E8,F8,G8,I8)=0,0,AVERAGE(E8,F8,G8,I8))</f>
        <v>0</v>
      </c>
      <c r="K8" s="6"/>
      <c r="L8" s="6"/>
      <c r="M8" s="6"/>
      <c r="N8" s="6"/>
      <c r="O8" s="6"/>
      <c r="P8" s="6"/>
      <c r="Q8" s="4"/>
      <c r="R8" s="6"/>
      <c r="S8" s="6"/>
      <c r="T8" s="4"/>
      <c r="U8" s="4"/>
      <c r="V8" s="69"/>
    </row>
    <row r="9" spans="1:22" s="62" customFormat="1" x14ac:dyDescent="0.3">
      <c r="A9" s="2"/>
      <c r="B9" s="4"/>
      <c r="C9" s="4"/>
      <c r="D9" s="4"/>
      <c r="E9" s="4" t="s">
        <v>8</v>
      </c>
      <c r="F9" s="61" t="str">
        <f>IF(AND(ISNUMBER(Replicate_ave),Replicate_ave&gt;0),100/Replicate_ave,"--")</f>
        <v>--</v>
      </c>
      <c r="G9" s="4"/>
      <c r="H9" s="6"/>
      <c r="I9" s="4"/>
      <c r="J9" s="4"/>
      <c r="K9" s="4"/>
      <c r="L9" s="4"/>
      <c r="M9" s="4"/>
      <c r="N9" s="4"/>
      <c r="O9" s="4"/>
      <c r="P9" s="4"/>
      <c r="Q9" s="4"/>
      <c r="R9" s="4"/>
      <c r="S9" s="4"/>
      <c r="T9" s="4"/>
      <c r="U9" s="4"/>
      <c r="V9" s="69"/>
    </row>
    <row r="10" spans="1:22" s="62" customFormat="1" x14ac:dyDescent="0.3">
      <c r="A10" s="2"/>
      <c r="B10" s="4"/>
      <c r="C10" s="4"/>
      <c r="D10" s="4"/>
      <c r="F10" s="4"/>
      <c r="G10" s="4"/>
      <c r="H10" s="4"/>
      <c r="I10" s="4"/>
      <c r="J10" s="4"/>
      <c r="K10" s="4"/>
      <c r="L10" s="4"/>
      <c r="M10" s="4"/>
      <c r="N10" s="4"/>
      <c r="O10" s="34"/>
      <c r="P10" s="34"/>
      <c r="Q10" s="70"/>
      <c r="R10" s="34"/>
      <c r="S10" s="34"/>
      <c r="T10" s="70"/>
      <c r="U10" s="4"/>
      <c r="V10" s="69"/>
    </row>
    <row r="11" spans="1:22" s="76" customFormat="1" ht="72.95" customHeight="1" x14ac:dyDescent="0.2">
      <c r="A11" s="71"/>
      <c r="B11" s="72"/>
      <c r="C11" s="64"/>
      <c r="D11" s="7" t="s">
        <v>25</v>
      </c>
      <c r="E11" s="87" t="s">
        <v>7</v>
      </c>
      <c r="F11" s="100"/>
      <c r="G11" s="100"/>
      <c r="H11" s="100"/>
      <c r="I11" s="101"/>
      <c r="J11" s="8" t="s">
        <v>36</v>
      </c>
      <c r="K11" s="8" t="s">
        <v>37</v>
      </c>
      <c r="L11" s="73" t="s">
        <v>4</v>
      </c>
      <c r="M11" s="8" t="s">
        <v>12</v>
      </c>
      <c r="N11" s="8" t="s">
        <v>11</v>
      </c>
      <c r="O11" s="8" t="s">
        <v>5</v>
      </c>
      <c r="P11" s="73" t="s">
        <v>6</v>
      </c>
      <c r="Q11" s="8" t="s">
        <v>13</v>
      </c>
      <c r="R11" s="8" t="s">
        <v>18</v>
      </c>
      <c r="S11" s="73" t="s">
        <v>16</v>
      </c>
      <c r="T11" s="8" t="s">
        <v>17</v>
      </c>
      <c r="U11" s="74"/>
      <c r="V11" s="75"/>
    </row>
    <row r="12" spans="1:22" s="76" customFormat="1" ht="30" x14ac:dyDescent="0.2">
      <c r="A12" s="71"/>
      <c r="B12" s="72"/>
      <c r="C12" s="64"/>
      <c r="D12" s="77"/>
      <c r="E12" s="45" t="s">
        <v>1</v>
      </c>
      <c r="F12" s="87" t="s">
        <v>2</v>
      </c>
      <c r="G12" s="94"/>
      <c r="H12" s="78" t="s">
        <v>10</v>
      </c>
      <c r="I12" s="45" t="s">
        <v>3</v>
      </c>
      <c r="J12" s="45"/>
      <c r="K12" s="45"/>
      <c r="L12" s="79"/>
      <c r="M12" s="64"/>
      <c r="N12" s="64"/>
      <c r="O12" s="45"/>
      <c r="P12" s="50"/>
      <c r="Q12" s="45"/>
      <c r="R12" s="45"/>
      <c r="S12" s="50"/>
      <c r="T12" s="45"/>
      <c r="U12" s="74"/>
      <c r="V12" s="75"/>
    </row>
    <row r="13" spans="1:22" x14ac:dyDescent="0.3">
      <c r="A13" s="2"/>
      <c r="B13" s="4"/>
      <c r="C13" s="80">
        <v>1</v>
      </c>
      <c r="D13" s="48"/>
      <c r="E13" s="1"/>
      <c r="F13" s="1"/>
      <c r="G13" s="1"/>
      <c r="H13" s="81">
        <f>IF(COUNT(F13:G13)=0,0,AVERAGE(F13:G13))</f>
        <v>0</v>
      </c>
      <c r="I13" s="66" t="str">
        <f>IF(AND(ISNUMBER(Blank),OR(ISNUMBER(Sample_1),ISNUMBER(Sample_2))),Sample_ave-Blank,"")</f>
        <v/>
      </c>
      <c r="J13" s="49">
        <v>0.1</v>
      </c>
      <c r="K13" s="48">
        <v>1</v>
      </c>
      <c r="L13" s="81" t="e">
        <f>Absorbance*Factor*1/Sample_vol*Dilution*0.9</f>
        <v>#VALUE!</v>
      </c>
      <c r="M13" s="66" t="str">
        <f>IF(ISERROR(Glucan_mg_L),"",Glucan_mg_L)</f>
        <v/>
      </c>
      <c r="N13" s="48"/>
      <c r="O13" s="48">
        <v>9.4</v>
      </c>
      <c r="P13" s="82" t="e">
        <f>Absorbance*Factor*1/Sample_vol*Dilution*1/Sample_weight*Extract_vol*0.09</f>
        <v>#VALUE!</v>
      </c>
      <c r="Q13" s="66" t="str">
        <f>IF(ISERROR(Glucan_g_100g),"",Glucan_g_100g)</f>
        <v/>
      </c>
      <c r="R13" s="48"/>
      <c r="S13" s="82" t="e">
        <f t="shared" ref="S13:S32" si="0">Glucan_g_100g*100/(100-Moisture)</f>
        <v>#VALUE!</v>
      </c>
      <c r="T13" s="66" t="str">
        <f t="shared" ref="T13:T32" si="1">IF(OR(ISBLANK(Q13),ISBLANK(Moisture),ISERROR(Glucan_g_100g_dwb)),"",Glucan_g_100g_dwb)</f>
        <v/>
      </c>
      <c r="U13" s="4"/>
      <c r="V13" s="69"/>
    </row>
    <row r="14" spans="1:22" x14ac:dyDescent="0.3">
      <c r="A14" s="2"/>
      <c r="B14" s="4"/>
      <c r="C14" s="80">
        <v>2</v>
      </c>
      <c r="D14" s="48"/>
      <c r="E14" s="1"/>
      <c r="F14" s="1"/>
      <c r="G14" s="1"/>
      <c r="H14" s="81">
        <f>IF(COUNT(F14:G14)=0,0,AVERAGE(F14:G14))</f>
        <v>0</v>
      </c>
      <c r="I14" s="66" t="str">
        <f t="shared" ref="I14:I32" si="2">IF(AND(ISNUMBER(Blank),OR(ISNUMBER(Sample_1),ISNUMBER(Sample_2))),Sample_ave-Blank,"")</f>
        <v/>
      </c>
      <c r="J14" s="49">
        <v>0.1</v>
      </c>
      <c r="K14" s="48">
        <v>1</v>
      </c>
      <c r="L14" s="81" t="e">
        <f t="shared" ref="L14:L32" si="3">Absorbance*Factor*1/Sample_vol*Dilution*0.9</f>
        <v>#VALUE!</v>
      </c>
      <c r="M14" s="66" t="str">
        <f t="shared" ref="M14:M32" si="4">IF(ISERROR(Glucan_mg_L),"",Glucan_mg_L)</f>
        <v/>
      </c>
      <c r="N14" s="48"/>
      <c r="O14" s="48">
        <v>9.4</v>
      </c>
      <c r="P14" s="82" t="e">
        <f t="shared" ref="P14:P32" si="5">Absorbance*Factor*1/Sample_vol*Dilution*1/Sample_weight*Extract_vol*0.09</f>
        <v>#VALUE!</v>
      </c>
      <c r="Q14" s="66" t="str">
        <f t="shared" ref="Q14:Q32" si="6">IF(ISERROR(Glucan_g_100g),"",Glucan_g_100g)</f>
        <v/>
      </c>
      <c r="R14" s="48"/>
      <c r="S14" s="82" t="e">
        <f t="shared" si="0"/>
        <v>#VALUE!</v>
      </c>
      <c r="T14" s="66" t="str">
        <f t="shared" si="1"/>
        <v/>
      </c>
      <c r="U14" s="4"/>
      <c r="V14" s="69"/>
    </row>
    <row r="15" spans="1:22" x14ac:dyDescent="0.3">
      <c r="A15" s="2"/>
      <c r="B15" s="4"/>
      <c r="C15" s="80">
        <v>3</v>
      </c>
      <c r="D15" s="48"/>
      <c r="E15" s="1"/>
      <c r="F15" s="1"/>
      <c r="G15" s="1"/>
      <c r="H15" s="81">
        <f t="shared" ref="H15:H32" si="7">IF(COUNT(F15:G15)=0,0,AVERAGE(F15:G15))</f>
        <v>0</v>
      </c>
      <c r="I15" s="66" t="str">
        <f t="shared" si="2"/>
        <v/>
      </c>
      <c r="J15" s="49">
        <v>0.1</v>
      </c>
      <c r="K15" s="48">
        <v>1</v>
      </c>
      <c r="L15" s="81" t="e">
        <f t="shared" si="3"/>
        <v>#VALUE!</v>
      </c>
      <c r="M15" s="66" t="str">
        <f t="shared" si="4"/>
        <v/>
      </c>
      <c r="N15" s="48"/>
      <c r="O15" s="48">
        <v>9.4</v>
      </c>
      <c r="P15" s="82" t="e">
        <f t="shared" si="5"/>
        <v>#VALUE!</v>
      </c>
      <c r="Q15" s="66" t="str">
        <f t="shared" si="6"/>
        <v/>
      </c>
      <c r="R15" s="48"/>
      <c r="S15" s="82" t="e">
        <f t="shared" si="0"/>
        <v>#VALUE!</v>
      </c>
      <c r="T15" s="66" t="str">
        <f t="shared" si="1"/>
        <v/>
      </c>
      <c r="U15" s="4"/>
      <c r="V15" s="69"/>
    </row>
    <row r="16" spans="1:22" x14ac:dyDescent="0.3">
      <c r="A16" s="2"/>
      <c r="B16" s="4"/>
      <c r="C16" s="80">
        <v>4</v>
      </c>
      <c r="D16" s="48"/>
      <c r="E16" s="1"/>
      <c r="F16" s="1"/>
      <c r="G16" s="1"/>
      <c r="H16" s="81">
        <f t="shared" si="7"/>
        <v>0</v>
      </c>
      <c r="I16" s="66" t="str">
        <f t="shared" si="2"/>
        <v/>
      </c>
      <c r="J16" s="49">
        <v>0.1</v>
      </c>
      <c r="K16" s="48">
        <v>1</v>
      </c>
      <c r="L16" s="81" t="e">
        <f t="shared" si="3"/>
        <v>#VALUE!</v>
      </c>
      <c r="M16" s="66" t="str">
        <f t="shared" si="4"/>
        <v/>
      </c>
      <c r="N16" s="48"/>
      <c r="O16" s="48">
        <v>9.4</v>
      </c>
      <c r="P16" s="82" t="e">
        <f t="shared" si="5"/>
        <v>#VALUE!</v>
      </c>
      <c r="Q16" s="66" t="str">
        <f t="shared" si="6"/>
        <v/>
      </c>
      <c r="R16" s="48"/>
      <c r="S16" s="82" t="e">
        <f t="shared" si="0"/>
        <v>#VALUE!</v>
      </c>
      <c r="T16" s="66" t="str">
        <f t="shared" si="1"/>
        <v/>
      </c>
      <c r="U16" s="4"/>
      <c r="V16" s="69"/>
    </row>
    <row r="17" spans="1:22" x14ac:dyDescent="0.3">
      <c r="A17" s="2"/>
      <c r="B17" s="4"/>
      <c r="C17" s="80">
        <v>5</v>
      </c>
      <c r="D17" s="48"/>
      <c r="E17" s="1"/>
      <c r="F17" s="1"/>
      <c r="G17" s="1"/>
      <c r="H17" s="81">
        <f t="shared" si="7"/>
        <v>0</v>
      </c>
      <c r="I17" s="66" t="str">
        <f t="shared" si="2"/>
        <v/>
      </c>
      <c r="J17" s="49">
        <v>0.1</v>
      </c>
      <c r="K17" s="48">
        <v>1</v>
      </c>
      <c r="L17" s="81" t="e">
        <f t="shared" si="3"/>
        <v>#VALUE!</v>
      </c>
      <c r="M17" s="66" t="str">
        <f t="shared" si="4"/>
        <v/>
      </c>
      <c r="N17" s="48"/>
      <c r="O17" s="48">
        <v>9.4</v>
      </c>
      <c r="P17" s="82" t="e">
        <f t="shared" si="5"/>
        <v>#VALUE!</v>
      </c>
      <c r="Q17" s="66" t="str">
        <f t="shared" si="6"/>
        <v/>
      </c>
      <c r="R17" s="48"/>
      <c r="S17" s="82" t="e">
        <f t="shared" si="0"/>
        <v>#VALUE!</v>
      </c>
      <c r="T17" s="66" t="str">
        <f t="shared" si="1"/>
        <v/>
      </c>
      <c r="U17" s="4"/>
      <c r="V17" s="69"/>
    </row>
    <row r="18" spans="1:22" x14ac:dyDescent="0.3">
      <c r="A18" s="2"/>
      <c r="B18" s="4"/>
      <c r="C18" s="80">
        <v>6</v>
      </c>
      <c r="D18" s="48"/>
      <c r="E18" s="1"/>
      <c r="F18" s="1"/>
      <c r="G18" s="1"/>
      <c r="H18" s="81">
        <f t="shared" si="7"/>
        <v>0</v>
      </c>
      <c r="I18" s="66" t="str">
        <f t="shared" si="2"/>
        <v/>
      </c>
      <c r="J18" s="49">
        <v>0.1</v>
      </c>
      <c r="K18" s="48">
        <v>1</v>
      </c>
      <c r="L18" s="81" t="e">
        <f t="shared" si="3"/>
        <v>#VALUE!</v>
      </c>
      <c r="M18" s="66" t="str">
        <f t="shared" si="4"/>
        <v/>
      </c>
      <c r="N18" s="48"/>
      <c r="O18" s="48">
        <v>9.4</v>
      </c>
      <c r="P18" s="82" t="e">
        <f t="shared" si="5"/>
        <v>#VALUE!</v>
      </c>
      <c r="Q18" s="66" t="str">
        <f t="shared" si="6"/>
        <v/>
      </c>
      <c r="R18" s="48"/>
      <c r="S18" s="82" t="e">
        <f t="shared" si="0"/>
        <v>#VALUE!</v>
      </c>
      <c r="T18" s="66" t="str">
        <f t="shared" si="1"/>
        <v/>
      </c>
      <c r="U18" s="4"/>
      <c r="V18" s="69"/>
    </row>
    <row r="19" spans="1:22" x14ac:dyDescent="0.3">
      <c r="A19" s="2"/>
      <c r="B19" s="4"/>
      <c r="C19" s="80">
        <v>7</v>
      </c>
      <c r="D19" s="48"/>
      <c r="E19" s="1"/>
      <c r="F19" s="1"/>
      <c r="G19" s="1"/>
      <c r="H19" s="81">
        <f t="shared" si="7"/>
        <v>0</v>
      </c>
      <c r="I19" s="66" t="str">
        <f t="shared" si="2"/>
        <v/>
      </c>
      <c r="J19" s="49">
        <v>0.1</v>
      </c>
      <c r="K19" s="48">
        <v>1</v>
      </c>
      <c r="L19" s="81" t="e">
        <f t="shared" si="3"/>
        <v>#VALUE!</v>
      </c>
      <c r="M19" s="66" t="str">
        <f t="shared" si="4"/>
        <v/>
      </c>
      <c r="N19" s="48"/>
      <c r="O19" s="48">
        <v>9.4</v>
      </c>
      <c r="P19" s="82" t="e">
        <f t="shared" si="5"/>
        <v>#VALUE!</v>
      </c>
      <c r="Q19" s="66" t="str">
        <f t="shared" si="6"/>
        <v/>
      </c>
      <c r="R19" s="48"/>
      <c r="S19" s="82" t="e">
        <f t="shared" si="0"/>
        <v>#VALUE!</v>
      </c>
      <c r="T19" s="66" t="str">
        <f t="shared" si="1"/>
        <v/>
      </c>
      <c r="U19" s="4"/>
      <c r="V19" s="69"/>
    </row>
    <row r="20" spans="1:22" x14ac:dyDescent="0.3">
      <c r="A20" s="2"/>
      <c r="B20" s="4"/>
      <c r="C20" s="80">
        <v>8</v>
      </c>
      <c r="D20" s="48"/>
      <c r="E20" s="1"/>
      <c r="F20" s="1"/>
      <c r="G20" s="1"/>
      <c r="H20" s="81">
        <f t="shared" si="7"/>
        <v>0</v>
      </c>
      <c r="I20" s="66" t="str">
        <f t="shared" si="2"/>
        <v/>
      </c>
      <c r="J20" s="49">
        <v>0.1</v>
      </c>
      <c r="K20" s="48">
        <v>1</v>
      </c>
      <c r="L20" s="81" t="e">
        <f t="shared" si="3"/>
        <v>#VALUE!</v>
      </c>
      <c r="M20" s="66" t="str">
        <f t="shared" si="4"/>
        <v/>
      </c>
      <c r="N20" s="48"/>
      <c r="O20" s="48">
        <v>9.4</v>
      </c>
      <c r="P20" s="82" t="e">
        <f t="shared" si="5"/>
        <v>#VALUE!</v>
      </c>
      <c r="Q20" s="66" t="str">
        <f t="shared" si="6"/>
        <v/>
      </c>
      <c r="R20" s="48"/>
      <c r="S20" s="82" t="e">
        <f t="shared" si="0"/>
        <v>#VALUE!</v>
      </c>
      <c r="T20" s="66" t="str">
        <f t="shared" si="1"/>
        <v/>
      </c>
      <c r="U20" s="4"/>
      <c r="V20" s="69"/>
    </row>
    <row r="21" spans="1:22" x14ac:dyDescent="0.3">
      <c r="A21" s="2"/>
      <c r="B21" s="4"/>
      <c r="C21" s="80">
        <v>9</v>
      </c>
      <c r="D21" s="48"/>
      <c r="E21" s="1"/>
      <c r="F21" s="1"/>
      <c r="G21" s="1"/>
      <c r="H21" s="81">
        <f t="shared" si="7"/>
        <v>0</v>
      </c>
      <c r="I21" s="66" t="str">
        <f t="shared" si="2"/>
        <v/>
      </c>
      <c r="J21" s="49">
        <v>0.1</v>
      </c>
      <c r="K21" s="48">
        <v>1</v>
      </c>
      <c r="L21" s="81" t="e">
        <f t="shared" si="3"/>
        <v>#VALUE!</v>
      </c>
      <c r="M21" s="66" t="str">
        <f t="shared" si="4"/>
        <v/>
      </c>
      <c r="N21" s="48"/>
      <c r="O21" s="48">
        <v>9.4</v>
      </c>
      <c r="P21" s="82" t="e">
        <f t="shared" si="5"/>
        <v>#VALUE!</v>
      </c>
      <c r="Q21" s="66" t="str">
        <f t="shared" si="6"/>
        <v/>
      </c>
      <c r="R21" s="48"/>
      <c r="S21" s="82" t="e">
        <f t="shared" si="0"/>
        <v>#VALUE!</v>
      </c>
      <c r="T21" s="66" t="str">
        <f t="shared" si="1"/>
        <v/>
      </c>
      <c r="U21" s="4"/>
      <c r="V21" s="69"/>
    </row>
    <row r="22" spans="1:22" x14ac:dyDescent="0.3">
      <c r="A22" s="2"/>
      <c r="B22" s="4"/>
      <c r="C22" s="80">
        <v>10</v>
      </c>
      <c r="D22" s="48"/>
      <c r="E22" s="1"/>
      <c r="F22" s="1"/>
      <c r="G22" s="1"/>
      <c r="H22" s="81">
        <f t="shared" si="7"/>
        <v>0</v>
      </c>
      <c r="I22" s="66" t="str">
        <f t="shared" si="2"/>
        <v/>
      </c>
      <c r="J22" s="49">
        <v>0.1</v>
      </c>
      <c r="K22" s="48">
        <v>1</v>
      </c>
      <c r="L22" s="81" t="e">
        <f t="shared" si="3"/>
        <v>#VALUE!</v>
      </c>
      <c r="M22" s="66" t="str">
        <f t="shared" si="4"/>
        <v/>
      </c>
      <c r="N22" s="48"/>
      <c r="O22" s="48">
        <v>9.4</v>
      </c>
      <c r="P22" s="82" t="e">
        <f t="shared" si="5"/>
        <v>#VALUE!</v>
      </c>
      <c r="Q22" s="66" t="str">
        <f t="shared" si="6"/>
        <v/>
      </c>
      <c r="R22" s="48"/>
      <c r="S22" s="82" t="e">
        <f t="shared" si="0"/>
        <v>#VALUE!</v>
      </c>
      <c r="T22" s="66" t="str">
        <f t="shared" si="1"/>
        <v/>
      </c>
      <c r="U22" s="4"/>
      <c r="V22" s="69"/>
    </row>
    <row r="23" spans="1:22" x14ac:dyDescent="0.3">
      <c r="A23" s="2"/>
      <c r="B23" s="4"/>
      <c r="C23" s="80">
        <v>11</v>
      </c>
      <c r="D23" s="48"/>
      <c r="E23" s="1"/>
      <c r="F23" s="1"/>
      <c r="G23" s="1"/>
      <c r="H23" s="81">
        <f t="shared" si="7"/>
        <v>0</v>
      </c>
      <c r="I23" s="66" t="str">
        <f t="shared" si="2"/>
        <v/>
      </c>
      <c r="J23" s="49">
        <v>0.1</v>
      </c>
      <c r="K23" s="48">
        <v>1</v>
      </c>
      <c r="L23" s="81" t="e">
        <f t="shared" si="3"/>
        <v>#VALUE!</v>
      </c>
      <c r="M23" s="66" t="str">
        <f t="shared" si="4"/>
        <v/>
      </c>
      <c r="N23" s="48"/>
      <c r="O23" s="48">
        <v>9.4</v>
      </c>
      <c r="P23" s="82" t="e">
        <f t="shared" si="5"/>
        <v>#VALUE!</v>
      </c>
      <c r="Q23" s="66" t="str">
        <f t="shared" si="6"/>
        <v/>
      </c>
      <c r="R23" s="48"/>
      <c r="S23" s="82" t="e">
        <f t="shared" si="0"/>
        <v>#VALUE!</v>
      </c>
      <c r="T23" s="66" t="str">
        <f t="shared" si="1"/>
        <v/>
      </c>
      <c r="U23" s="4"/>
      <c r="V23" s="69"/>
    </row>
    <row r="24" spans="1:22" x14ac:dyDescent="0.3">
      <c r="A24" s="2"/>
      <c r="B24" s="4"/>
      <c r="C24" s="80">
        <v>12</v>
      </c>
      <c r="D24" s="48"/>
      <c r="E24" s="1"/>
      <c r="F24" s="1"/>
      <c r="G24" s="1"/>
      <c r="H24" s="81">
        <f t="shared" si="7"/>
        <v>0</v>
      </c>
      <c r="I24" s="66" t="str">
        <f t="shared" si="2"/>
        <v/>
      </c>
      <c r="J24" s="49">
        <v>0.1</v>
      </c>
      <c r="K24" s="48">
        <v>1</v>
      </c>
      <c r="L24" s="81" t="e">
        <f t="shared" si="3"/>
        <v>#VALUE!</v>
      </c>
      <c r="M24" s="66" t="str">
        <f t="shared" si="4"/>
        <v/>
      </c>
      <c r="N24" s="48"/>
      <c r="O24" s="48">
        <v>9.4</v>
      </c>
      <c r="P24" s="82" t="e">
        <f t="shared" si="5"/>
        <v>#VALUE!</v>
      </c>
      <c r="Q24" s="66" t="str">
        <f t="shared" si="6"/>
        <v/>
      </c>
      <c r="R24" s="48"/>
      <c r="S24" s="82" t="e">
        <f t="shared" si="0"/>
        <v>#VALUE!</v>
      </c>
      <c r="T24" s="66" t="str">
        <f t="shared" si="1"/>
        <v/>
      </c>
      <c r="U24" s="4"/>
      <c r="V24" s="69"/>
    </row>
    <row r="25" spans="1:22" x14ac:dyDescent="0.3">
      <c r="A25" s="2"/>
      <c r="B25" s="4"/>
      <c r="C25" s="80">
        <v>13</v>
      </c>
      <c r="D25" s="48"/>
      <c r="E25" s="1"/>
      <c r="F25" s="1"/>
      <c r="G25" s="1"/>
      <c r="H25" s="81">
        <f t="shared" si="7"/>
        <v>0</v>
      </c>
      <c r="I25" s="66" t="str">
        <f t="shared" si="2"/>
        <v/>
      </c>
      <c r="J25" s="49">
        <v>0.1</v>
      </c>
      <c r="K25" s="48">
        <v>1</v>
      </c>
      <c r="L25" s="81" t="e">
        <f t="shared" si="3"/>
        <v>#VALUE!</v>
      </c>
      <c r="M25" s="66" t="str">
        <f t="shared" si="4"/>
        <v/>
      </c>
      <c r="N25" s="48"/>
      <c r="O25" s="48">
        <v>9.4</v>
      </c>
      <c r="P25" s="82" t="e">
        <f t="shared" si="5"/>
        <v>#VALUE!</v>
      </c>
      <c r="Q25" s="66" t="str">
        <f t="shared" si="6"/>
        <v/>
      </c>
      <c r="R25" s="48"/>
      <c r="S25" s="82" t="e">
        <f t="shared" si="0"/>
        <v>#VALUE!</v>
      </c>
      <c r="T25" s="66" t="str">
        <f t="shared" si="1"/>
        <v/>
      </c>
      <c r="U25" s="4"/>
      <c r="V25" s="69"/>
    </row>
    <row r="26" spans="1:22" x14ac:dyDescent="0.3">
      <c r="A26" s="2"/>
      <c r="B26" s="4"/>
      <c r="C26" s="80">
        <v>14</v>
      </c>
      <c r="D26" s="48"/>
      <c r="E26" s="1"/>
      <c r="F26" s="1"/>
      <c r="G26" s="1"/>
      <c r="H26" s="81">
        <f t="shared" si="7"/>
        <v>0</v>
      </c>
      <c r="I26" s="66" t="str">
        <f t="shared" si="2"/>
        <v/>
      </c>
      <c r="J26" s="49">
        <v>0.1</v>
      </c>
      <c r="K26" s="48">
        <v>1</v>
      </c>
      <c r="L26" s="81" t="e">
        <f t="shared" si="3"/>
        <v>#VALUE!</v>
      </c>
      <c r="M26" s="66" t="str">
        <f t="shared" si="4"/>
        <v/>
      </c>
      <c r="N26" s="48"/>
      <c r="O26" s="48">
        <v>9.4</v>
      </c>
      <c r="P26" s="82" t="e">
        <f t="shared" si="5"/>
        <v>#VALUE!</v>
      </c>
      <c r="Q26" s="66" t="str">
        <f t="shared" si="6"/>
        <v/>
      </c>
      <c r="R26" s="48"/>
      <c r="S26" s="82" t="e">
        <f t="shared" si="0"/>
        <v>#VALUE!</v>
      </c>
      <c r="T26" s="66" t="str">
        <f t="shared" si="1"/>
        <v/>
      </c>
      <c r="U26" s="4"/>
      <c r="V26" s="69"/>
    </row>
    <row r="27" spans="1:22" x14ac:dyDescent="0.3">
      <c r="A27" s="2"/>
      <c r="B27" s="4"/>
      <c r="C27" s="80">
        <v>15</v>
      </c>
      <c r="D27" s="48"/>
      <c r="E27" s="1"/>
      <c r="F27" s="1"/>
      <c r="G27" s="1"/>
      <c r="H27" s="81">
        <f t="shared" si="7"/>
        <v>0</v>
      </c>
      <c r="I27" s="66" t="str">
        <f t="shared" si="2"/>
        <v/>
      </c>
      <c r="J27" s="49">
        <v>0.1</v>
      </c>
      <c r="K27" s="48">
        <v>1</v>
      </c>
      <c r="L27" s="81" t="e">
        <f t="shared" si="3"/>
        <v>#VALUE!</v>
      </c>
      <c r="M27" s="66" t="str">
        <f t="shared" si="4"/>
        <v/>
      </c>
      <c r="N27" s="48"/>
      <c r="O27" s="48">
        <v>9.4</v>
      </c>
      <c r="P27" s="82" t="e">
        <f t="shared" si="5"/>
        <v>#VALUE!</v>
      </c>
      <c r="Q27" s="66" t="str">
        <f t="shared" si="6"/>
        <v/>
      </c>
      <c r="R27" s="48"/>
      <c r="S27" s="82" t="e">
        <f t="shared" si="0"/>
        <v>#VALUE!</v>
      </c>
      <c r="T27" s="66" t="str">
        <f t="shared" si="1"/>
        <v/>
      </c>
      <c r="U27" s="4"/>
      <c r="V27" s="69"/>
    </row>
    <row r="28" spans="1:22" x14ac:dyDescent="0.3">
      <c r="A28" s="2"/>
      <c r="B28" s="4"/>
      <c r="C28" s="80">
        <v>16</v>
      </c>
      <c r="D28" s="48"/>
      <c r="E28" s="1"/>
      <c r="F28" s="1"/>
      <c r="G28" s="1"/>
      <c r="H28" s="81">
        <f t="shared" si="7"/>
        <v>0</v>
      </c>
      <c r="I28" s="66" t="str">
        <f t="shared" si="2"/>
        <v/>
      </c>
      <c r="J28" s="49">
        <v>0.1</v>
      </c>
      <c r="K28" s="48">
        <v>1</v>
      </c>
      <c r="L28" s="81" t="e">
        <f t="shared" si="3"/>
        <v>#VALUE!</v>
      </c>
      <c r="M28" s="66" t="str">
        <f t="shared" si="4"/>
        <v/>
      </c>
      <c r="N28" s="48"/>
      <c r="O28" s="48">
        <v>9.4</v>
      </c>
      <c r="P28" s="82" t="e">
        <f t="shared" si="5"/>
        <v>#VALUE!</v>
      </c>
      <c r="Q28" s="66" t="str">
        <f t="shared" si="6"/>
        <v/>
      </c>
      <c r="R28" s="48"/>
      <c r="S28" s="82" t="e">
        <f t="shared" si="0"/>
        <v>#VALUE!</v>
      </c>
      <c r="T28" s="66" t="str">
        <f t="shared" si="1"/>
        <v/>
      </c>
      <c r="U28" s="4"/>
      <c r="V28" s="69"/>
    </row>
    <row r="29" spans="1:22" x14ac:dyDescent="0.3">
      <c r="A29" s="2"/>
      <c r="B29" s="4"/>
      <c r="C29" s="80">
        <v>17</v>
      </c>
      <c r="D29" s="48"/>
      <c r="E29" s="1"/>
      <c r="F29" s="1"/>
      <c r="G29" s="1"/>
      <c r="H29" s="81">
        <f t="shared" si="7"/>
        <v>0</v>
      </c>
      <c r="I29" s="66" t="str">
        <f t="shared" si="2"/>
        <v/>
      </c>
      <c r="J29" s="49">
        <v>0.1</v>
      </c>
      <c r="K29" s="48">
        <v>1</v>
      </c>
      <c r="L29" s="81" t="e">
        <f t="shared" si="3"/>
        <v>#VALUE!</v>
      </c>
      <c r="M29" s="66" t="str">
        <f t="shared" si="4"/>
        <v/>
      </c>
      <c r="N29" s="48"/>
      <c r="O29" s="48">
        <v>9.4</v>
      </c>
      <c r="P29" s="82" t="e">
        <f t="shared" si="5"/>
        <v>#VALUE!</v>
      </c>
      <c r="Q29" s="66" t="str">
        <f t="shared" si="6"/>
        <v/>
      </c>
      <c r="R29" s="48"/>
      <c r="S29" s="82" t="e">
        <f t="shared" si="0"/>
        <v>#VALUE!</v>
      </c>
      <c r="T29" s="66" t="str">
        <f t="shared" si="1"/>
        <v/>
      </c>
      <c r="U29" s="4"/>
      <c r="V29" s="69"/>
    </row>
    <row r="30" spans="1:22" x14ac:dyDescent="0.3">
      <c r="A30" s="2"/>
      <c r="B30" s="4"/>
      <c r="C30" s="80">
        <v>18</v>
      </c>
      <c r="D30" s="48"/>
      <c r="E30" s="1"/>
      <c r="F30" s="1"/>
      <c r="G30" s="1"/>
      <c r="H30" s="81">
        <f t="shared" si="7"/>
        <v>0</v>
      </c>
      <c r="I30" s="66" t="str">
        <f t="shared" si="2"/>
        <v/>
      </c>
      <c r="J30" s="49">
        <v>0.1</v>
      </c>
      <c r="K30" s="48">
        <v>1</v>
      </c>
      <c r="L30" s="81" t="e">
        <f t="shared" si="3"/>
        <v>#VALUE!</v>
      </c>
      <c r="M30" s="66" t="str">
        <f t="shared" si="4"/>
        <v/>
      </c>
      <c r="N30" s="48"/>
      <c r="O30" s="48">
        <v>9.4</v>
      </c>
      <c r="P30" s="82" t="e">
        <f t="shared" si="5"/>
        <v>#VALUE!</v>
      </c>
      <c r="Q30" s="66" t="str">
        <f t="shared" si="6"/>
        <v/>
      </c>
      <c r="R30" s="48"/>
      <c r="S30" s="82" t="e">
        <f t="shared" si="0"/>
        <v>#VALUE!</v>
      </c>
      <c r="T30" s="66" t="str">
        <f t="shared" si="1"/>
        <v/>
      </c>
      <c r="U30" s="4"/>
      <c r="V30" s="69"/>
    </row>
    <row r="31" spans="1:22" x14ac:dyDescent="0.3">
      <c r="A31" s="2"/>
      <c r="B31" s="4"/>
      <c r="C31" s="80">
        <v>19</v>
      </c>
      <c r="D31" s="48"/>
      <c r="E31" s="1"/>
      <c r="F31" s="1"/>
      <c r="G31" s="1"/>
      <c r="H31" s="81">
        <f t="shared" si="7"/>
        <v>0</v>
      </c>
      <c r="I31" s="66" t="str">
        <f t="shared" si="2"/>
        <v/>
      </c>
      <c r="J31" s="49">
        <v>0.1</v>
      </c>
      <c r="K31" s="48">
        <v>1</v>
      </c>
      <c r="L31" s="81" t="e">
        <f t="shared" si="3"/>
        <v>#VALUE!</v>
      </c>
      <c r="M31" s="66" t="str">
        <f t="shared" si="4"/>
        <v/>
      </c>
      <c r="N31" s="48"/>
      <c r="O31" s="48">
        <v>9.4</v>
      </c>
      <c r="P31" s="82" t="e">
        <f t="shared" si="5"/>
        <v>#VALUE!</v>
      </c>
      <c r="Q31" s="66" t="str">
        <f t="shared" si="6"/>
        <v/>
      </c>
      <c r="R31" s="48"/>
      <c r="S31" s="82" t="e">
        <f t="shared" si="0"/>
        <v>#VALUE!</v>
      </c>
      <c r="T31" s="66" t="str">
        <f t="shared" si="1"/>
        <v/>
      </c>
      <c r="U31" s="4"/>
      <c r="V31" s="69"/>
    </row>
    <row r="32" spans="1:22" x14ac:dyDescent="0.3">
      <c r="A32" s="2"/>
      <c r="B32" s="4"/>
      <c r="C32" s="80">
        <v>20</v>
      </c>
      <c r="D32" s="48"/>
      <c r="E32" s="1"/>
      <c r="F32" s="1"/>
      <c r="G32" s="1"/>
      <c r="H32" s="81">
        <f t="shared" si="7"/>
        <v>0</v>
      </c>
      <c r="I32" s="66" t="str">
        <f t="shared" si="2"/>
        <v/>
      </c>
      <c r="J32" s="49">
        <v>0.1</v>
      </c>
      <c r="K32" s="48">
        <v>1</v>
      </c>
      <c r="L32" s="81" t="e">
        <f t="shared" si="3"/>
        <v>#VALUE!</v>
      </c>
      <c r="M32" s="66" t="str">
        <f t="shared" si="4"/>
        <v/>
      </c>
      <c r="N32" s="48"/>
      <c r="O32" s="48">
        <v>9.4</v>
      </c>
      <c r="P32" s="82" t="e">
        <f t="shared" si="5"/>
        <v>#VALUE!</v>
      </c>
      <c r="Q32" s="66" t="str">
        <f t="shared" si="6"/>
        <v/>
      </c>
      <c r="R32" s="48"/>
      <c r="S32" s="82" t="e">
        <f t="shared" si="0"/>
        <v>#VALUE!</v>
      </c>
      <c r="T32" s="66" t="str">
        <f t="shared" si="1"/>
        <v/>
      </c>
      <c r="U32" s="4"/>
      <c r="V32" s="69"/>
    </row>
    <row r="33" spans="1:22" x14ac:dyDescent="0.3">
      <c r="A33" s="2"/>
      <c r="B33" s="4"/>
      <c r="C33" s="4"/>
      <c r="D33" s="4"/>
      <c r="E33" s="83"/>
      <c r="F33" s="83"/>
      <c r="G33" s="83"/>
      <c r="H33" s="83"/>
      <c r="I33" s="83"/>
      <c r="J33" s="83"/>
      <c r="K33" s="83"/>
      <c r="L33" s="4"/>
      <c r="M33" s="4"/>
      <c r="N33" s="4"/>
      <c r="O33" s="83"/>
      <c r="P33" s="83"/>
      <c r="Q33" s="83"/>
      <c r="R33" s="83"/>
      <c r="S33" s="83"/>
      <c r="T33" s="83"/>
      <c r="U33" s="4"/>
      <c r="V33" s="69"/>
    </row>
    <row r="34" spans="1:22" x14ac:dyDescent="0.3">
      <c r="A34" s="2"/>
      <c r="B34" s="4"/>
      <c r="C34" s="4"/>
      <c r="D34" s="4"/>
      <c r="E34" s="83"/>
      <c r="F34" s="83"/>
      <c r="G34" s="83"/>
      <c r="H34" s="83"/>
      <c r="I34" s="83"/>
      <c r="J34" s="83"/>
      <c r="K34" s="83"/>
      <c r="L34" s="4"/>
      <c r="M34" s="4"/>
      <c r="N34" s="4"/>
      <c r="O34" s="83"/>
      <c r="P34" s="83"/>
      <c r="Q34" s="83"/>
      <c r="R34" s="83"/>
      <c r="S34" s="83"/>
      <c r="T34" s="83"/>
      <c r="U34" s="4"/>
      <c r="V34" s="69"/>
    </row>
    <row r="35" spans="1:22" ht="9.1999999999999993" customHeight="1" x14ac:dyDescent="0.3">
      <c r="A35" s="2"/>
      <c r="B35" s="4"/>
      <c r="C35" s="4"/>
      <c r="D35" s="4"/>
      <c r="E35" s="4"/>
      <c r="F35" s="4"/>
      <c r="G35" s="4"/>
      <c r="H35" s="4"/>
      <c r="I35" s="4"/>
      <c r="J35" s="4"/>
      <c r="K35" s="4"/>
      <c r="L35" s="4"/>
      <c r="M35" s="4"/>
      <c r="N35" s="4"/>
      <c r="O35" s="4"/>
      <c r="P35" s="4"/>
      <c r="Q35" s="4"/>
      <c r="R35" s="4"/>
      <c r="S35" s="4"/>
      <c r="T35" s="4"/>
      <c r="U35" s="4"/>
      <c r="V35" s="69"/>
    </row>
    <row r="36" spans="1:22" ht="399.95" customHeight="1" x14ac:dyDescent="0.3">
      <c r="A36" s="69"/>
      <c r="B36" s="69"/>
      <c r="C36" s="69"/>
      <c r="D36" s="69"/>
      <c r="E36" s="69"/>
      <c r="F36" s="69"/>
      <c r="G36" s="69"/>
      <c r="H36" s="69"/>
      <c r="I36" s="69"/>
      <c r="J36" s="69"/>
      <c r="K36" s="69"/>
      <c r="L36" s="69"/>
      <c r="M36" s="69"/>
      <c r="N36" s="69"/>
      <c r="O36" s="69"/>
      <c r="P36" s="69"/>
      <c r="Q36" s="69"/>
      <c r="R36" s="69"/>
      <c r="S36" s="69"/>
      <c r="T36" s="69"/>
      <c r="U36" s="69"/>
      <c r="V36" s="69"/>
    </row>
  </sheetData>
  <sheetProtection password="8E71" sheet="1" objects="1" scenarios="1"/>
  <mergeCells count="3">
    <mergeCell ref="E4:G4"/>
    <mergeCell ref="E11:I11"/>
    <mergeCell ref="F12:G12"/>
  </mergeCells>
  <phoneticPr fontId="0" type="noConversion"/>
  <dataValidations count="1">
    <dataValidation allowBlank="1" showInputMessage="1" sqref="A1:XFD1048576"/>
  </dataValidations>
  <pageMargins left="0.59055118110236227" right="0.59055118110236227" top="0.59055118110236227" bottom="0.98425196850393704" header="0.51181102362204722" footer="0.51181102362204722"/>
  <pageSetup paperSize="9" scale="98" fitToHeight="0" orientation="landscape" horizontalDpi="360" verticalDpi="360"/>
  <headerFooter alignWithMargins="0">
    <oddFooter>&amp;LPrinted on &amp;D, Page &amp;P of &amp;N</oddFooter>
  </headerFooter>
  <rowBreaks count="1" manualBreakCount="1">
    <brk id="21" min="1" max="20"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Instructions</vt:lpstr>
      <vt:lpstr>MegaCalc</vt:lpstr>
      <vt:lpstr>Absorbance</vt:lpstr>
      <vt:lpstr>Blank</vt:lpstr>
      <vt:lpstr>Contact_us</vt:lpstr>
      <vt:lpstr>Dilution</vt:lpstr>
      <vt:lpstr>Extract_vol</vt:lpstr>
      <vt:lpstr>Factor</vt:lpstr>
      <vt:lpstr>Glucan_g_100g</vt:lpstr>
      <vt:lpstr>Glucan_g_100g_dwb</vt:lpstr>
      <vt:lpstr>Glucan_mg_L</vt:lpstr>
      <vt:lpstr>Instructions</vt:lpstr>
      <vt:lpstr>Moisture</vt:lpstr>
      <vt:lpstr>Instructions!Print_Area</vt:lpstr>
      <vt:lpstr>MegaCalc!Print_Area</vt:lpstr>
      <vt:lpstr>MegaCalc!Print_Titles</vt:lpstr>
      <vt:lpstr>Replicate_1</vt:lpstr>
      <vt:lpstr>Replicate_2</vt:lpstr>
      <vt:lpstr>Replicate_3</vt:lpstr>
      <vt:lpstr>Replicate_4</vt:lpstr>
      <vt:lpstr>Replicate_ave</vt:lpstr>
      <vt:lpstr>Sample_1</vt:lpstr>
      <vt:lpstr>Sample_2</vt:lpstr>
      <vt:lpstr>Sample_ave</vt:lpstr>
      <vt:lpstr>Sample_vol</vt:lpstr>
      <vt:lpstr>Sample_weight</vt:lpstr>
      <vt:lpstr>use_mega_calculator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Maciej Peplinski</cp:lastModifiedBy>
  <cp:lastPrinted>2006-02-05T16:05:14Z</cp:lastPrinted>
  <dcterms:created xsi:type="dcterms:W3CDTF">2004-10-05T18:50:23Z</dcterms:created>
  <dcterms:modified xsi:type="dcterms:W3CDTF">2019-09-10T15:57:54Z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1937610977</vt:i4>
  </property>
  <property fmtid="{D5CDD505-2E9C-101B-9397-08002B2CF9AE}" pid="3" name="_EmailSubject">
    <vt:lpwstr>MegaCalc</vt:lpwstr>
  </property>
  <property fmtid="{D5CDD505-2E9C-101B-9397-08002B2CF9AE}" pid="4" name="_AuthorEmail">
    <vt:lpwstr>noradevitt@eircom.net</vt:lpwstr>
  </property>
  <property fmtid="{D5CDD505-2E9C-101B-9397-08002B2CF9AE}" pid="5" name="_AuthorEmailDisplayName">
    <vt:lpwstr>Nora Devitt</vt:lpwstr>
  </property>
  <property fmtid="{D5CDD505-2E9C-101B-9397-08002B2CF9AE}" pid="6" name="_ReviewingToolsShownOnce">
    <vt:lpwstr/>
  </property>
</Properties>
</file>