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106"/>
  <workbookPr/>
  <mc:AlternateContent xmlns:mc="http://schemas.openxmlformats.org/markup-compatibility/2006">
    <mc:Choice Requires="x15">
      <x15ac:absPath xmlns:x15ac="http://schemas.microsoft.com/office/spreadsheetml/2010/11/ac" url="/Users/aureliemuller/Desktop/"/>
    </mc:Choice>
  </mc:AlternateContent>
  <workbookProtection workbookPassword="8E71" lockStructure="1"/>
  <bookViews>
    <workbookView xWindow="0" yWindow="460" windowWidth="25600" windowHeight="14560"/>
  </bookViews>
  <sheets>
    <sheet name="Instructions" sheetId="6" r:id="rId1"/>
    <sheet name="MegaCalc" sheetId="1" r:id="rId2"/>
  </sheets>
  <definedNames>
    <definedName name="Absorbance">MegaCalc!$G$9:$G$28</definedName>
    <definedName name="Analyte_mUnits">MegaCalc!$J$9:$J$28</definedName>
    <definedName name="Analyte_Units_g">MegaCalc!$R$9:$R$28</definedName>
    <definedName name="Analyte_UnitsL">MegaCalc!$N$9:$N$28</definedName>
    <definedName name="Contact_us">Instructions!$D$43</definedName>
    <definedName name="Dilution">MegaCalc!$M$9:$M$28</definedName>
    <definedName name="Extract_vol">MegaCalc!$Q$9:$Q$28</definedName>
    <definedName name="_xlnm.Print_Titles" localSheetId="1">MegaCalc!$6:$7</definedName>
    <definedName name="Instructions">Instructions!$A$2</definedName>
    <definedName name="Sample_A1">MegaCalc!$E$9:$E$28</definedName>
    <definedName name="Sample_A2">MegaCalc!$F$9:$F$28</definedName>
    <definedName name="Sample_volume">MegaCalc!$I$9:$I$28</definedName>
    <definedName name="Sample_weight">MegaCalc!$P$9:$P$28</definedName>
    <definedName name="use_mega_calculator">MegaCalc!$A$1</definedName>
    <definedName name="_xlnm.Print_Area" localSheetId="0">Instructions!$B$2:$P$45</definedName>
    <definedName name="_xlnm.Print_Area" localSheetId="1">MegaCalc!$B$2:$T$28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6" l="1"/>
  <c r="I20" i="6"/>
  <c r="K20" i="6"/>
  <c r="N20" i="6"/>
  <c r="G21" i="6"/>
  <c r="I21" i="6"/>
  <c r="K21" i="6"/>
  <c r="N21" i="6"/>
  <c r="G9" i="1"/>
  <c r="J9" i="1"/>
  <c r="N9" i="1"/>
  <c r="R9" i="1"/>
  <c r="H9" i="1"/>
  <c r="K9" i="1"/>
  <c r="O9" i="1"/>
  <c r="S9" i="1"/>
  <c r="G10" i="1"/>
  <c r="J10" i="1"/>
  <c r="N10" i="1"/>
  <c r="R10" i="1"/>
  <c r="H10" i="1"/>
  <c r="K10" i="1"/>
  <c r="O10" i="1"/>
  <c r="S10" i="1"/>
  <c r="G11" i="1"/>
  <c r="J11" i="1"/>
  <c r="N11" i="1"/>
  <c r="R11" i="1"/>
  <c r="H11" i="1"/>
  <c r="K11" i="1"/>
  <c r="O11" i="1"/>
  <c r="S11" i="1"/>
  <c r="G12" i="1"/>
  <c r="J12" i="1"/>
  <c r="N12" i="1"/>
  <c r="R12" i="1"/>
  <c r="H12" i="1"/>
  <c r="K12" i="1"/>
  <c r="O12" i="1"/>
  <c r="S12" i="1"/>
  <c r="G13" i="1"/>
  <c r="H13" i="1"/>
  <c r="J13" i="1"/>
  <c r="N13" i="1"/>
  <c r="R13" i="1"/>
  <c r="K13" i="1"/>
  <c r="O13" i="1"/>
  <c r="S13" i="1"/>
  <c r="G14" i="1"/>
  <c r="H14" i="1"/>
  <c r="J14" i="1"/>
  <c r="N14" i="1"/>
  <c r="R14" i="1"/>
  <c r="K14" i="1"/>
  <c r="O14" i="1"/>
  <c r="S14" i="1"/>
  <c r="G15" i="1"/>
  <c r="H15" i="1"/>
  <c r="J15" i="1"/>
  <c r="N15" i="1"/>
  <c r="R15" i="1"/>
  <c r="K15" i="1"/>
  <c r="O15" i="1"/>
  <c r="S15" i="1"/>
  <c r="G16" i="1"/>
  <c r="H16" i="1"/>
  <c r="J16" i="1"/>
  <c r="N16" i="1"/>
  <c r="R16" i="1"/>
  <c r="K16" i="1"/>
  <c r="O16" i="1"/>
  <c r="S16" i="1"/>
  <c r="G17" i="1"/>
  <c r="H17" i="1"/>
  <c r="J17" i="1"/>
  <c r="N17" i="1"/>
  <c r="R17" i="1"/>
  <c r="K17" i="1"/>
  <c r="O17" i="1"/>
  <c r="S17" i="1"/>
  <c r="G18" i="1"/>
  <c r="H18" i="1"/>
  <c r="J18" i="1"/>
  <c r="N18" i="1"/>
  <c r="R18" i="1"/>
  <c r="K18" i="1"/>
  <c r="O18" i="1"/>
  <c r="S18" i="1"/>
  <c r="G19" i="1"/>
  <c r="H19" i="1"/>
  <c r="J19" i="1"/>
  <c r="N19" i="1"/>
  <c r="R19" i="1"/>
  <c r="K19" i="1"/>
  <c r="O19" i="1"/>
  <c r="S19" i="1"/>
  <c r="G20" i="1"/>
  <c r="H20" i="1"/>
  <c r="J20" i="1"/>
  <c r="N20" i="1"/>
  <c r="R20" i="1"/>
  <c r="K20" i="1"/>
  <c r="O20" i="1"/>
  <c r="S20" i="1"/>
  <c r="G21" i="1"/>
  <c r="H21" i="1"/>
  <c r="J21" i="1"/>
  <c r="N21" i="1"/>
  <c r="R21" i="1"/>
  <c r="K21" i="1"/>
  <c r="O21" i="1"/>
  <c r="S21" i="1"/>
  <c r="G22" i="1"/>
  <c r="H22" i="1"/>
  <c r="J22" i="1"/>
  <c r="N22" i="1"/>
  <c r="R22" i="1"/>
  <c r="K22" i="1"/>
  <c r="O22" i="1"/>
  <c r="S22" i="1"/>
  <c r="G23" i="1"/>
  <c r="H23" i="1"/>
  <c r="J23" i="1"/>
  <c r="N23" i="1"/>
  <c r="R23" i="1"/>
  <c r="K23" i="1"/>
  <c r="O23" i="1"/>
  <c r="S23" i="1"/>
  <c r="G24" i="1"/>
  <c r="H24" i="1"/>
  <c r="J24" i="1"/>
  <c r="N24" i="1"/>
  <c r="R24" i="1"/>
  <c r="K24" i="1"/>
  <c r="O24" i="1"/>
  <c r="S24" i="1"/>
  <c r="G25" i="1"/>
  <c r="H25" i="1"/>
  <c r="J25" i="1"/>
  <c r="N25" i="1"/>
  <c r="R25" i="1"/>
  <c r="K25" i="1"/>
  <c r="O25" i="1"/>
  <c r="S25" i="1"/>
  <c r="G26" i="1"/>
  <c r="H26" i="1"/>
  <c r="J26" i="1"/>
  <c r="N26" i="1"/>
  <c r="R26" i="1"/>
  <c r="K26" i="1"/>
  <c r="O26" i="1"/>
  <c r="S26" i="1"/>
  <c r="G27" i="1"/>
  <c r="H27" i="1"/>
  <c r="J27" i="1"/>
  <c r="N27" i="1"/>
  <c r="R27" i="1"/>
  <c r="K27" i="1"/>
  <c r="O27" i="1"/>
  <c r="S27" i="1"/>
  <c r="G28" i="1"/>
  <c r="H28" i="1"/>
  <c r="J28" i="1"/>
  <c r="N28" i="1"/>
  <c r="R28" i="1"/>
  <c r="K28" i="1"/>
  <c r="O28" i="1"/>
  <c r="S28" i="1"/>
</calcChain>
</file>

<file path=xl/sharedStrings.xml><?xml version="1.0" encoding="utf-8"?>
<sst xmlns="http://schemas.openxmlformats.org/spreadsheetml/2006/main" count="48" uniqueCount="32">
  <si>
    <t>Sample identifier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</si>
  <si>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</si>
  <si>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</si>
  <si>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</si>
  <si>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</si>
  <si>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</si>
  <si>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</si>
  <si>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</si>
  <si>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</si>
  <si>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</si>
  <si>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</si>
  <si>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</si>
  <si>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</si>
  <si>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</si>
  <si>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</si>
  <si>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</si>
  <si>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Abs</t>
  </si>
  <si>
    <t>Extract volume (mL)</t>
  </si>
  <si>
    <t>Absorbance values</t>
  </si>
  <si>
    <t>Absorbance</t>
  </si>
  <si>
    <t>Dilution 
(-fold)</t>
  </si>
  <si>
    <t>0 min</t>
  </si>
  <si>
    <t>20 min</t>
  </si>
  <si>
    <t>Sample volume (mL)</t>
  </si>
  <si>
    <t>Glucose oxidase
(mUnits/ assay)</t>
  </si>
  <si>
    <t>Glucose oxidase
(Units/L)</t>
  </si>
  <si>
    <t>Sample weight 
(grams)</t>
  </si>
  <si>
    <t>Glucose oxidase
(Units/ gram)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</si>
  <si>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from raw absorbance data. </t>
    </r>
  </si>
  <si>
    <t>Megazyme Knowledge Base</t>
  </si>
  <si>
    <t>Customer Support</t>
  </si>
  <si>
    <t>K-GLOX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</si>
</sst>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6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1" fillId="3" borderId="0" xfId="0" applyFont="1" applyFill="1"/>
    <xf numFmtId="0" fontId="1" fillId="3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1" fillId="4" borderId="1" xfId="0" applyNumberFormat="1" applyFont="1" applyFill="1" applyBorder="1" applyProtection="1">
      <protection locked="0"/>
    </xf>
    <xf numFmtId="0" fontId="1" fillId="3" borderId="0" xfId="0" applyFont="1" applyFill="1" applyBorder="1" applyProtection="1"/>
    <xf numFmtId="0" fontId="1" fillId="0" borderId="0" xfId="0" applyFont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2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64" fontId="1" fillId="2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7" fillId="2" borderId="0" xfId="0" applyFont="1" applyFill="1" applyAlignment="1" applyProtection="1"/>
    <xf numFmtId="0" fontId="12" fillId="0" borderId="0" xfId="0" applyFont="1" applyAlignment="1" applyProtection="1"/>
    <xf numFmtId="0" fontId="7" fillId="2" borderId="0" xfId="0" applyFont="1" applyFill="1" applyProtection="1"/>
    <xf numFmtId="0" fontId="7" fillId="2" borderId="0" xfId="0" applyFont="1" applyFill="1" applyBorder="1" applyAlignment="1" applyProtection="1"/>
    <xf numFmtId="0" fontId="3" fillId="2" borderId="0" xfId="1" applyFill="1" applyAlignment="1" applyProtection="1">
      <alignment horizontal="right" vertical="top" wrapText="1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2" fillId="2" borderId="0" xfId="0" applyFont="1" applyFill="1" applyProtection="1"/>
    <xf numFmtId="0" fontId="9" fillId="0" borderId="0" xfId="0" applyFont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3" fillId="2" borderId="0" xfId="1" applyFont="1" applyFill="1" applyAlignment="1" applyProtection="1"/>
    <xf numFmtId="0" fontId="7" fillId="2" borderId="0" xfId="1" applyFont="1" applyFill="1" applyAlignment="1" applyProtection="1">
      <alignment wrapText="1"/>
    </xf>
    <xf numFmtId="0" fontId="12" fillId="2" borderId="0" xfId="0" applyFont="1" applyFill="1" applyAlignment="1" applyProtection="1"/>
    <xf numFmtId="0" fontId="13" fillId="2" borderId="0" xfId="1" applyFont="1" applyFill="1" applyAlignment="1" applyProtection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0" fillId="2" borderId="0" xfId="0" applyFill="1" applyAlignment="1" applyProtection="1">
      <alignment wrapText="1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5" fillId="0" borderId="0" xfId="0" applyFont="1" applyBorder="1" applyAlignment="1" applyProtection="1">
      <alignment horizontal="left"/>
      <protection locked="0"/>
    </xf>
    <xf numFmtId="0" fontId="1" fillId="4" borderId="1" xfId="0" applyFont="1" applyFill="1" applyBorder="1" applyProtection="1">
      <protection locked="0"/>
    </xf>
    <xf numFmtId="164" fontId="1" fillId="5" borderId="1" xfId="0" applyNumberFormat="1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2" borderId="4" xfId="0" applyFont="1" applyFill="1" applyBorder="1"/>
    <xf numFmtId="0" fontId="2" fillId="2" borderId="5" xfId="0" applyFont="1" applyFill="1" applyBorder="1" applyAlignment="1">
      <alignment horizontal="center" vertical="top" wrapText="1"/>
    </xf>
    <xf numFmtId="164" fontId="1" fillId="4" borderId="5" xfId="0" applyNumberFormat="1" applyFont="1" applyFill="1" applyBorder="1" applyAlignment="1" applyProtection="1">
      <alignment horizontal="left"/>
    </xf>
    <xf numFmtId="164" fontId="1" fillId="2" borderId="1" xfId="0" applyNumberFormat="1" applyFont="1" applyFill="1" applyBorder="1" applyProtection="1"/>
    <xf numFmtId="0" fontId="2" fillId="2" borderId="2" xfId="0" applyFont="1" applyFill="1" applyBorder="1" applyAlignment="1" applyProtection="1">
      <alignment horizontal="center" vertical="top" wrapText="1"/>
    </xf>
    <xf numFmtId="2" fontId="1" fillId="3" borderId="0" xfId="0" applyNumberFormat="1" applyFont="1" applyFill="1" applyBorder="1" applyProtection="1"/>
    <xf numFmtId="2" fontId="1" fillId="2" borderId="0" xfId="0" applyNumberFormat="1" applyFont="1" applyFill="1" applyBorder="1" applyProtection="1"/>
    <xf numFmtId="2" fontId="1" fillId="2" borderId="0" xfId="0" applyNumberFormat="1" applyFont="1" applyFill="1" applyProtection="1"/>
    <xf numFmtId="2" fontId="2" fillId="2" borderId="2" xfId="0" applyNumberFormat="1" applyFont="1" applyFill="1" applyBorder="1" applyAlignment="1" applyProtection="1">
      <alignment horizontal="center" vertical="top" wrapText="1"/>
    </xf>
    <xf numFmtId="2" fontId="1" fillId="2" borderId="1" xfId="0" applyNumberFormat="1" applyFont="1" applyFill="1" applyBorder="1" applyProtection="1"/>
    <xf numFmtId="2" fontId="1" fillId="3" borderId="0" xfId="0" applyNumberFormat="1" applyFont="1" applyFill="1" applyProtection="1"/>
    <xf numFmtId="2" fontId="1" fillId="0" borderId="0" xfId="0" applyNumberFormat="1" applyFont="1" applyProtection="1"/>
    <xf numFmtId="0" fontId="15" fillId="4" borderId="6" xfId="0" applyFont="1" applyFill="1" applyBorder="1" applyAlignment="1" applyProtection="1">
      <alignment horizontal="left"/>
    </xf>
    <xf numFmtId="0" fontId="15" fillId="4" borderId="7" xfId="0" applyFont="1" applyFill="1" applyBorder="1" applyAlignment="1" applyProtection="1">
      <alignment horizontal="left"/>
    </xf>
    <xf numFmtId="0" fontId="1" fillId="0" borderId="0" xfId="0" applyFont="1" applyFill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Protection="1"/>
    <xf numFmtId="164" fontId="1" fillId="4" borderId="1" xfId="0" applyNumberFormat="1" applyFont="1" applyFill="1" applyBorder="1" applyProtection="1"/>
    <xf numFmtId="164" fontId="1" fillId="2" borderId="0" xfId="0" applyNumberFormat="1" applyFont="1" applyFill="1" applyBorder="1" applyProtection="1"/>
    <xf numFmtId="0" fontId="7" fillId="2" borderId="0" xfId="0" applyFont="1" applyFill="1" applyAlignment="1" applyProtection="1">
      <alignment vertical="top" wrapText="1"/>
    </xf>
    <xf numFmtId="0" fontId="0" fillId="0" borderId="0" xfId="0" applyAlignment="1" applyProtection="1"/>
    <xf numFmtId="0" fontId="9" fillId="0" borderId="0" xfId="0" applyFont="1" applyProtection="1"/>
    <xf numFmtId="0" fontId="2" fillId="2" borderId="5" xfId="0" applyFont="1" applyFill="1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164" fontId="1" fillId="4" borderId="5" xfId="0" applyNumberFormat="1" applyFont="1" applyFill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s!A1"/><Relationship Id="rId4" Type="http://schemas.openxmlformats.org/officeDocument/2006/relationships/hyperlink" Target="#Contact_us"/><Relationship Id="rId1" Type="http://schemas.openxmlformats.org/officeDocument/2006/relationships/image" Target="../media/image1.png"/><Relationship Id="rId2" Type="http://schemas.openxmlformats.org/officeDocument/2006/relationships/hyperlink" Target="#MegaCalc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act_us"/><Relationship Id="rId4" Type="http://schemas.openxmlformats.org/officeDocument/2006/relationships/hyperlink" Target="#MegaCalc!A1"/><Relationship Id="rId1" Type="http://schemas.openxmlformats.org/officeDocument/2006/relationships/image" Target="../media/image2.png"/><Relationship Id="rId2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4159</xdr:rowOff>
    </xdr:from>
    <xdr:to>
      <xdr:col>16</xdr:col>
      <xdr:colOff>0</xdr:colOff>
      <xdr:row>5</xdr:row>
      <xdr:rowOff>104058</xdr:rowOff>
    </xdr:to>
    <xdr:pic>
      <xdr:nvPicPr>
        <xdr:cNvPr id="6411" name="Picture 80">
          <a:extLst>
            <a:ext uri="{FF2B5EF4-FFF2-40B4-BE49-F238E27FC236}">
              <a16:creationId xmlns:a16="http://schemas.microsoft.com/office/drawing/2014/main" xmlns="" id="{142C7234-59C9-4042-A1EC-AF5CA21D8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759" y="95966"/>
          <a:ext cx="8251175" cy="1339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13</xdr:row>
      <xdr:rowOff>238125</xdr:rowOff>
    </xdr:from>
    <xdr:to>
      <xdr:col>3</xdr:col>
      <xdr:colOff>142875</xdr:colOff>
      <xdr:row>14</xdr:row>
      <xdr:rowOff>38100</xdr:rowOff>
    </xdr:to>
    <xdr:sp macro="" textlink="">
      <xdr:nvSpPr>
        <xdr:cNvPr id="6412" name="Line 10">
          <a:extLst>
            <a:ext uri="{FF2B5EF4-FFF2-40B4-BE49-F238E27FC236}">
              <a16:creationId xmlns:a16="http://schemas.microsoft.com/office/drawing/2014/main" xmlns="" id="{D85F035C-4AEC-49C1-8DE8-1F9E4E372085}"/>
            </a:ext>
          </a:extLst>
        </xdr:cNvPr>
        <xdr:cNvSpPr>
          <a:spLocks noChangeShapeType="1"/>
        </xdr:cNvSpPr>
      </xdr:nvSpPr>
      <xdr:spPr bwMode="auto">
        <a:xfrm>
          <a:off x="352425" y="4391025"/>
          <a:ext cx="9525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104775</xdr:rowOff>
    </xdr:from>
    <xdr:to>
      <xdr:col>6</xdr:col>
      <xdr:colOff>342900</xdr:colOff>
      <xdr:row>13</xdr:row>
      <xdr:rowOff>237869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xmlns="" id="{E43C705D-2715-4353-84F5-FA58745D48CF}"/>
            </a:ext>
          </a:extLst>
        </xdr:cNvPr>
        <xdr:cNvSpPr>
          <a:spLocks noChangeArrowheads="1"/>
        </xdr:cNvSpPr>
      </xdr:nvSpPr>
      <xdr:spPr bwMode="auto">
        <a:xfrm>
          <a:off x="219075" y="3981450"/>
          <a:ext cx="300990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 editAs="oneCell">
    <xdr:from>
      <xdr:col>6</xdr:col>
      <xdr:colOff>85725</xdr:colOff>
      <xdr:row>19</xdr:row>
      <xdr:rowOff>85725</xdr:rowOff>
    </xdr:from>
    <xdr:to>
      <xdr:col>7</xdr:col>
      <xdr:colOff>190500</xdr:colOff>
      <xdr:row>23</xdr:row>
      <xdr:rowOff>195089</xdr:rowOff>
    </xdr:to>
    <xdr:sp macro="" textlink="">
      <xdr:nvSpPr>
        <xdr:cNvPr id="6414" name="Line 12">
          <a:extLst>
            <a:ext uri="{FF2B5EF4-FFF2-40B4-BE49-F238E27FC236}">
              <a16:creationId xmlns:a16="http://schemas.microsoft.com/office/drawing/2014/main" xmlns="" id="{55A2A275-6F65-4009-99DB-70D1E55B0F72}"/>
            </a:ext>
          </a:extLst>
        </xdr:cNvPr>
        <xdr:cNvSpPr>
          <a:spLocks noChangeShapeType="1"/>
        </xdr:cNvSpPr>
      </xdr:nvSpPr>
      <xdr:spPr bwMode="auto">
        <a:xfrm flipV="1">
          <a:off x="2971800" y="6067425"/>
          <a:ext cx="828675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304800</xdr:colOff>
      <xdr:row>15</xdr:row>
      <xdr:rowOff>152400</xdr:rowOff>
    </xdr:from>
    <xdr:to>
      <xdr:col>7</xdr:col>
      <xdr:colOff>476250</xdr:colOff>
      <xdr:row>21</xdr:row>
      <xdr:rowOff>9525</xdr:rowOff>
    </xdr:to>
    <xdr:sp macro="" textlink="">
      <xdr:nvSpPr>
        <xdr:cNvPr id="6415" name="Line 14">
          <a:extLst>
            <a:ext uri="{FF2B5EF4-FFF2-40B4-BE49-F238E27FC236}">
              <a16:creationId xmlns:a16="http://schemas.microsoft.com/office/drawing/2014/main" xmlns="" id="{D3C3FD32-3651-42F4-94E4-8C2063F5DAC5}"/>
            </a:ext>
          </a:extLst>
        </xdr:cNvPr>
        <xdr:cNvSpPr>
          <a:spLocks noChangeShapeType="1"/>
        </xdr:cNvSpPr>
      </xdr:nvSpPr>
      <xdr:spPr bwMode="auto">
        <a:xfrm flipH="1">
          <a:off x="2466975" y="5010150"/>
          <a:ext cx="1619250" cy="138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5</xdr:row>
      <xdr:rowOff>142875</xdr:rowOff>
    </xdr:from>
    <xdr:to>
      <xdr:col>14</xdr:col>
      <xdr:colOff>57150</xdr:colOff>
      <xdr:row>6</xdr:row>
      <xdr:rowOff>180975</xdr:rowOff>
    </xdr:to>
    <xdr:sp macro="" textlink="">
      <xdr:nvSpPr>
        <xdr:cNvPr id="6185" name="Text Box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0E19940-0635-43C7-9177-A3111F5741FB}"/>
            </a:ext>
          </a:extLst>
        </xdr:cNvPr>
        <xdr:cNvSpPr txBox="1">
          <a:spLocks noChangeArrowheads="1"/>
        </xdr:cNvSpPr>
      </xdr:nvSpPr>
      <xdr:spPr bwMode="auto">
        <a:xfrm>
          <a:off x="7172325" y="1323975"/>
          <a:ext cx="11430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7</xdr:row>
      <xdr:rowOff>697850</xdr:rowOff>
    </xdr:from>
    <xdr:to>
      <xdr:col>3</xdr:col>
      <xdr:colOff>1104900</xdr:colOff>
      <xdr:row>8</xdr:row>
      <xdr:rowOff>184189</xdr:rowOff>
    </xdr:to>
    <xdr:sp macro="" textlink="">
      <xdr:nvSpPr>
        <xdr:cNvPr id="6187" name="Text Box 4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EA48504-F57C-4654-92D3-672730F8C912}"/>
            </a:ext>
          </a:extLst>
        </xdr:cNvPr>
        <xdr:cNvSpPr txBox="1">
          <a:spLocks noChangeArrowheads="1"/>
        </xdr:cNvSpPr>
      </xdr:nvSpPr>
      <xdr:spPr bwMode="auto">
        <a:xfrm>
          <a:off x="209550" y="2743200"/>
          <a:ext cx="11144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oneCell">
    <xdr:from>
      <xdr:col>2</xdr:col>
      <xdr:colOff>47625</xdr:colOff>
      <xdr:row>43</xdr:row>
      <xdr:rowOff>152400</xdr:rowOff>
    </xdr:from>
    <xdr:to>
      <xdr:col>4</xdr:col>
      <xdr:colOff>304800</xdr:colOff>
      <xdr:row>44</xdr:row>
      <xdr:rowOff>180974</xdr:rowOff>
    </xdr:to>
    <xdr:sp macro="" textlink="">
      <xdr:nvSpPr>
        <xdr:cNvPr id="6188" name="Text Box 4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06FFBF5-8E07-4A1D-9EAD-05E3DBE14334}"/>
            </a:ext>
          </a:extLst>
        </xdr:cNvPr>
        <xdr:cNvSpPr txBox="1">
          <a:spLocks noChangeArrowheads="1"/>
        </xdr:cNvSpPr>
      </xdr:nvSpPr>
      <xdr:spPr bwMode="auto">
        <a:xfrm>
          <a:off x="190500" y="11325225"/>
          <a:ext cx="15525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7</xdr:col>
      <xdr:colOff>409575</xdr:colOff>
      <xdr:row>11</xdr:row>
      <xdr:rowOff>47625</xdr:rowOff>
    </xdr:from>
    <xdr:to>
      <xdr:col>11</xdr:col>
      <xdr:colOff>419100</xdr:colOff>
      <xdr:row>15</xdr:row>
      <xdr:rowOff>38100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xmlns="" id="{7A1AFD94-AC36-41FC-8669-EB484271045F}"/>
            </a:ext>
          </a:extLst>
        </xdr:cNvPr>
        <xdr:cNvSpPr>
          <a:spLocks noChangeArrowheads="1"/>
        </xdr:cNvSpPr>
      </xdr:nvSpPr>
      <xdr:spPr bwMode="auto">
        <a:xfrm>
          <a:off x="4019550" y="3810000"/>
          <a:ext cx="2828925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Enter absorbance values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Insert absorbance values for time 0 and time 20 minutes.  The program will calculate the difference.</a:t>
          </a:r>
          <a:endParaRPr lang="en-IE"/>
        </a:p>
      </xdr:txBody>
    </xdr:sp>
    <xdr:clientData/>
  </xdr:twoCellAnchor>
  <xdr:twoCellAnchor editAs="oneCell">
    <xdr:from>
      <xdr:col>3</xdr:col>
      <xdr:colOff>0</xdr:colOff>
      <xdr:row>22</xdr:row>
      <xdr:rowOff>219075</xdr:rowOff>
    </xdr:from>
    <xdr:to>
      <xdr:col>7</xdr:col>
      <xdr:colOff>304800</xdr:colOff>
      <xdr:row>30</xdr:row>
      <xdr:rowOff>76194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xmlns="" id="{C2254010-9AA6-4492-BCE0-76DDC3643E45}"/>
            </a:ext>
          </a:extLst>
        </xdr:cNvPr>
        <xdr:cNvSpPr>
          <a:spLocks noChangeArrowheads="1"/>
        </xdr:cNvSpPr>
      </xdr:nvSpPr>
      <xdr:spPr bwMode="auto">
        <a:xfrm>
          <a:off x="219075" y="6467475"/>
          <a:ext cx="3695700" cy="1285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volume other than 0.5 mL is used (only 0.1-0.5 ml is allowed), enter the volume.  If a volume less than 0.5 mL is used, then buffer must be added to the reaction cuvette to adjust the volume of "sample + buffer to 0.5 mL.</a:t>
          </a:r>
          <a:endParaRPr lang="en-IE"/>
        </a:p>
      </xdr:txBody>
    </xdr:sp>
    <xdr:clientData/>
  </xdr:twoCellAnchor>
  <xdr:twoCellAnchor>
    <xdr:from>
      <xdr:col>12</xdr:col>
      <xdr:colOff>123825</xdr:colOff>
      <xdr:row>6</xdr:row>
      <xdr:rowOff>200025</xdr:rowOff>
    </xdr:from>
    <xdr:to>
      <xdr:col>13</xdr:col>
      <xdr:colOff>466725</xdr:colOff>
      <xdr:row>6</xdr:row>
      <xdr:rowOff>485775</xdr:rowOff>
    </xdr:to>
    <xdr:sp macro="" textlink="">
      <xdr:nvSpPr>
        <xdr:cNvPr id="6213" name="Text Box 6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5AC271E6-B77E-46E0-91C1-D6C5BD1E41AC}"/>
            </a:ext>
          </a:extLst>
        </xdr:cNvPr>
        <xdr:cNvSpPr txBox="1">
          <a:spLocks noChangeArrowheads="1"/>
        </xdr:cNvSpPr>
      </xdr:nvSpPr>
      <xdr:spPr bwMode="auto">
        <a:xfrm>
          <a:off x="7172325" y="1552575"/>
          <a:ext cx="9620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 editAs="oneCell">
    <xdr:from>
      <xdr:col>9</xdr:col>
      <xdr:colOff>581025</xdr:colOff>
      <xdr:row>19</xdr:row>
      <xdr:rowOff>104775</xdr:rowOff>
    </xdr:from>
    <xdr:to>
      <xdr:col>11</xdr:col>
      <xdr:colOff>95250</xdr:colOff>
      <xdr:row>26</xdr:row>
      <xdr:rowOff>114299</xdr:rowOff>
    </xdr:to>
    <xdr:sp macro="" textlink="">
      <xdr:nvSpPr>
        <xdr:cNvPr id="6429" name="Line 96">
          <a:extLst>
            <a:ext uri="{FF2B5EF4-FFF2-40B4-BE49-F238E27FC236}">
              <a16:creationId xmlns:a16="http://schemas.microsoft.com/office/drawing/2014/main" xmlns="" id="{FA57A235-2A4C-4D41-8137-4EB856EFC965}"/>
            </a:ext>
          </a:extLst>
        </xdr:cNvPr>
        <xdr:cNvSpPr>
          <a:spLocks noChangeShapeType="1"/>
        </xdr:cNvSpPr>
      </xdr:nvSpPr>
      <xdr:spPr bwMode="auto">
        <a:xfrm flipV="1">
          <a:off x="5638800" y="6086475"/>
          <a:ext cx="885825" cy="1476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647700</xdr:colOff>
      <xdr:row>22</xdr:row>
      <xdr:rowOff>238125</xdr:rowOff>
    </xdr:from>
    <xdr:to>
      <xdr:col>13</xdr:col>
      <xdr:colOff>76200</xdr:colOff>
      <xdr:row>28</xdr:row>
      <xdr:rowOff>9524</xdr:rowOff>
    </xdr:to>
    <xdr:sp macro="" textlink="">
      <xdr:nvSpPr>
        <xdr:cNvPr id="6238" name="Rectangle 94">
          <a:extLst>
            <a:ext uri="{FF2B5EF4-FFF2-40B4-BE49-F238E27FC236}">
              <a16:creationId xmlns:a16="http://schemas.microsoft.com/office/drawing/2014/main" xmlns="" id="{145E5869-7AFF-4C9D-8C96-AA28046113AC}"/>
            </a:ext>
          </a:extLst>
        </xdr:cNvPr>
        <xdr:cNvSpPr>
          <a:spLocks noChangeArrowheads="1"/>
        </xdr:cNvSpPr>
      </xdr:nvSpPr>
      <xdr:spPr bwMode="auto">
        <a:xfrm>
          <a:off x="4257675" y="6486525"/>
          <a:ext cx="348615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weight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the sample weight in grams (approx 0.1000 g) correct to the nearest 0.1 mg. </a:t>
          </a:r>
          <a:endParaRPr lang="en-IE"/>
        </a:p>
      </xdr:txBody>
    </xdr:sp>
    <xdr:clientData/>
  </xdr:twoCellAnchor>
  <xdr:twoCellAnchor editAs="oneCell">
    <xdr:from>
      <xdr:col>6</xdr:col>
      <xdr:colOff>390525</xdr:colOff>
      <xdr:row>19</xdr:row>
      <xdr:rowOff>66675</xdr:rowOff>
    </xdr:from>
    <xdr:to>
      <xdr:col>9</xdr:col>
      <xdr:colOff>76200</xdr:colOff>
      <xdr:row>32</xdr:row>
      <xdr:rowOff>57149</xdr:rowOff>
    </xdr:to>
    <xdr:sp macro="" textlink="">
      <xdr:nvSpPr>
        <xdr:cNvPr id="6431" name="Line 99">
          <a:extLst>
            <a:ext uri="{FF2B5EF4-FFF2-40B4-BE49-F238E27FC236}">
              <a16:creationId xmlns:a16="http://schemas.microsoft.com/office/drawing/2014/main" xmlns="" id="{3D578028-EDA1-45D6-BAF4-5C849C1C9E61}"/>
            </a:ext>
          </a:extLst>
        </xdr:cNvPr>
        <xdr:cNvSpPr>
          <a:spLocks noChangeShapeType="1"/>
        </xdr:cNvSpPr>
      </xdr:nvSpPr>
      <xdr:spPr bwMode="auto">
        <a:xfrm flipV="1">
          <a:off x="3276600" y="6048375"/>
          <a:ext cx="1857375" cy="2600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152400</xdr:rowOff>
    </xdr:from>
    <xdr:to>
      <xdr:col>7</xdr:col>
      <xdr:colOff>285750</xdr:colOff>
      <xdr:row>35</xdr:row>
      <xdr:rowOff>85683</xdr:rowOff>
    </xdr:to>
    <xdr:sp macro="" textlink="">
      <xdr:nvSpPr>
        <xdr:cNvPr id="6237" name="Rectangle 93">
          <a:extLst>
            <a:ext uri="{FF2B5EF4-FFF2-40B4-BE49-F238E27FC236}">
              <a16:creationId xmlns:a16="http://schemas.microsoft.com/office/drawing/2014/main" xmlns="" id="{D7197B34-79E4-4434-A63C-B51BCB8BC97B}"/>
            </a:ext>
          </a:extLst>
        </xdr:cNvPr>
        <xdr:cNvSpPr>
          <a:spLocks noChangeArrowheads="1"/>
        </xdr:cNvSpPr>
      </xdr:nvSpPr>
      <xdr:spPr bwMode="auto">
        <a:xfrm>
          <a:off x="219075" y="7820025"/>
          <a:ext cx="367665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6</xdr:col>
      <xdr:colOff>85725</xdr:colOff>
      <xdr:row>17</xdr:row>
      <xdr:rowOff>57150</xdr:rowOff>
    </xdr:from>
    <xdr:to>
      <xdr:col>6</xdr:col>
      <xdr:colOff>171450</xdr:colOff>
      <xdr:row>17</xdr:row>
      <xdr:rowOff>142875</xdr:rowOff>
    </xdr:to>
    <xdr:sp macro="" textlink="">
      <xdr:nvSpPr>
        <xdr:cNvPr id="6434" name="AutoShape 103">
          <a:extLst>
            <a:ext uri="{FF2B5EF4-FFF2-40B4-BE49-F238E27FC236}">
              <a16:creationId xmlns:a16="http://schemas.microsoft.com/office/drawing/2014/main" xmlns="" id="{D66B0BD9-2421-4032-8054-F2BF29C9FC4B}"/>
            </a:ext>
          </a:extLst>
        </xdr:cNvPr>
        <xdr:cNvSpPr>
          <a:spLocks noChangeArrowheads="1"/>
        </xdr:cNvSpPr>
      </xdr:nvSpPr>
      <xdr:spPr bwMode="auto">
        <a:xfrm>
          <a:off x="2971800" y="5086350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19</xdr:row>
      <xdr:rowOff>114300</xdr:rowOff>
    </xdr:from>
    <xdr:to>
      <xdr:col>12</xdr:col>
      <xdr:colOff>285750</xdr:colOff>
      <xdr:row>31</xdr:row>
      <xdr:rowOff>152399</xdr:rowOff>
    </xdr:to>
    <xdr:sp macro="" textlink="">
      <xdr:nvSpPr>
        <xdr:cNvPr id="6435" name="Line 106">
          <a:extLst>
            <a:ext uri="{FF2B5EF4-FFF2-40B4-BE49-F238E27FC236}">
              <a16:creationId xmlns:a16="http://schemas.microsoft.com/office/drawing/2014/main" xmlns="" id="{2B1FB2C3-A617-468E-9D85-C44BC74554EA}"/>
            </a:ext>
          </a:extLst>
        </xdr:cNvPr>
        <xdr:cNvSpPr>
          <a:spLocks noChangeShapeType="1"/>
        </xdr:cNvSpPr>
      </xdr:nvSpPr>
      <xdr:spPr bwMode="auto">
        <a:xfrm flipV="1">
          <a:off x="5857875" y="6096000"/>
          <a:ext cx="1476375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657225</xdr:colOff>
      <xdr:row>28</xdr:row>
      <xdr:rowOff>142875</xdr:rowOff>
    </xdr:from>
    <xdr:to>
      <xdr:col>13</xdr:col>
      <xdr:colOff>76200</xdr:colOff>
      <xdr:row>34</xdr:row>
      <xdr:rowOff>38109</xdr:rowOff>
    </xdr:to>
    <xdr:sp macro="" textlink="">
      <xdr:nvSpPr>
        <xdr:cNvPr id="6249" name="Rectangle 105">
          <a:extLst>
            <a:ext uri="{FF2B5EF4-FFF2-40B4-BE49-F238E27FC236}">
              <a16:creationId xmlns:a16="http://schemas.microsoft.com/office/drawing/2014/main" xmlns="" id="{031C6C27-B8B8-40BF-8377-B260251495C7}"/>
            </a:ext>
          </a:extLst>
        </xdr:cNvPr>
        <xdr:cNvSpPr>
          <a:spLocks noChangeArrowheads="1"/>
        </xdr:cNvSpPr>
      </xdr:nvSpPr>
      <xdr:spPr bwMode="auto">
        <a:xfrm>
          <a:off x="4267200" y="7486650"/>
          <a:ext cx="3476625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 Extract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an extract volume other than 50 mL is used, enter this volume. </a:t>
          </a:r>
          <a:endParaRPr lang="en-I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20</xdr:col>
      <xdr:colOff>1</xdr:colOff>
      <xdr:row>1</xdr:row>
      <xdr:rowOff>1382177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48564D6-965A-4389-9826-F0D58B8CD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95250"/>
          <a:ext cx="8515350" cy="1382177"/>
        </a:xfrm>
        <a:prstGeom prst="rect">
          <a:avLst/>
        </a:prstGeom>
      </xdr:spPr>
    </xdr:pic>
    <xdr:clientData/>
  </xdr:twoCellAnchor>
  <xdr:twoCellAnchor>
    <xdr:from>
      <xdr:col>16</xdr:col>
      <xdr:colOff>28575</xdr:colOff>
      <xdr:row>2</xdr:row>
      <xdr:rowOff>57150</xdr:rowOff>
    </xdr:from>
    <xdr:to>
      <xdr:col>18</xdr:col>
      <xdr:colOff>95250</xdr:colOff>
      <xdr:row>3</xdr:row>
      <xdr:rowOff>76200</xdr:rowOff>
    </xdr:to>
    <xdr:sp macro="" textlink="">
      <xdr:nvSpPr>
        <xdr:cNvPr id="2075" name="Text Box 2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7100E6BE-9BD7-4448-9709-CB18183AACD0}"/>
            </a:ext>
          </a:extLst>
        </xdr:cNvPr>
        <xdr:cNvSpPr txBox="1">
          <a:spLocks noChangeArrowheads="1"/>
        </xdr:cNvSpPr>
      </xdr:nvSpPr>
      <xdr:spPr bwMode="auto">
        <a:xfrm>
          <a:off x="7105650" y="1609725"/>
          <a:ext cx="7429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16</xdr:col>
      <xdr:colOff>28575</xdr:colOff>
      <xdr:row>3</xdr:row>
      <xdr:rowOff>76200</xdr:rowOff>
    </xdr:from>
    <xdr:to>
      <xdr:col>18</xdr:col>
      <xdr:colOff>342900</xdr:colOff>
      <xdr:row>4</xdr:row>
      <xdr:rowOff>94510</xdr:rowOff>
    </xdr:to>
    <xdr:sp macro="" textlink="">
      <xdr:nvSpPr>
        <xdr:cNvPr id="2076" name="Text Box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537F095-B964-4DD0-8E20-B79688BA8DF0}"/>
            </a:ext>
          </a:extLst>
        </xdr:cNvPr>
        <xdr:cNvSpPr txBox="1">
          <a:spLocks noChangeArrowheads="1"/>
        </xdr:cNvSpPr>
      </xdr:nvSpPr>
      <xdr:spPr bwMode="auto">
        <a:xfrm>
          <a:off x="7105650" y="1819275"/>
          <a:ext cx="990600" cy="2088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19050</xdr:colOff>
      <xdr:row>28</xdr:row>
      <xdr:rowOff>180975</xdr:rowOff>
    </xdr:from>
    <xdr:to>
      <xdr:col>4</xdr:col>
      <xdr:colOff>114300</xdr:colOff>
      <xdr:row>29</xdr:row>
      <xdr:rowOff>152145</xdr:rowOff>
    </xdr:to>
    <xdr:sp macro="" textlink="">
      <xdr:nvSpPr>
        <xdr:cNvPr id="2081" name="Text Box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364734FA-B018-4A5C-ABFD-5C889FC95AE3}"/>
            </a:ext>
          </a:extLst>
        </xdr:cNvPr>
        <xdr:cNvSpPr txBox="1">
          <a:spLocks noChangeArrowheads="1"/>
        </xdr:cNvSpPr>
      </xdr:nvSpPr>
      <xdr:spPr bwMode="auto">
        <a:xfrm>
          <a:off x="152400" y="6267450"/>
          <a:ext cx="13144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7</xdr:col>
      <xdr:colOff>85725</xdr:colOff>
      <xdr:row>6</xdr:row>
      <xdr:rowOff>57150</xdr:rowOff>
    </xdr:from>
    <xdr:to>
      <xdr:col>7</xdr:col>
      <xdr:colOff>171450</xdr:colOff>
      <xdr:row>6</xdr:row>
      <xdr:rowOff>142875</xdr:rowOff>
    </xdr:to>
    <xdr:sp macro="" textlink="">
      <xdr:nvSpPr>
        <xdr:cNvPr id="2176" name="AutoShape 55">
          <a:extLst>
            <a:ext uri="{FF2B5EF4-FFF2-40B4-BE49-F238E27FC236}">
              <a16:creationId xmlns:a16="http://schemas.microsoft.com/office/drawing/2014/main" xmlns="" id="{5C7BF502-6EBF-4F05-916E-A3910A332873}"/>
            </a:ext>
          </a:extLst>
        </xdr:cNvPr>
        <xdr:cNvSpPr>
          <a:spLocks noChangeArrowheads="1"/>
        </xdr:cNvSpPr>
      </xdr:nvSpPr>
      <xdr:spPr bwMode="auto">
        <a:xfrm>
          <a:off x="2809875" y="2181225"/>
          <a:ext cx="85725" cy="857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4" Type="http://schemas.openxmlformats.org/officeDocument/2006/relationships/hyperlink" Target="http://support.megazyme.com/support/home" TargetMode="External"/><Relationship Id="rId5" Type="http://schemas.openxmlformats.org/officeDocument/2006/relationships/drawing" Target="../drawings/drawing1.xml"/><Relationship Id="rId1" Type="http://schemas.openxmlformats.org/officeDocument/2006/relationships/hyperlink" Target="mailto:info@megazyme.com" TargetMode="External"/><Relationship Id="rId2" Type="http://schemas.openxmlformats.org/officeDocument/2006/relationships/hyperlink" Target="http://www.megazym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7"/>
  <sheetViews>
    <sheetView tabSelected="1" workbookViewId="0">
      <selection activeCell="D43" sqref="D43"/>
    </sheetView>
  </sheetViews>
  <sheetFormatPr baseColWidth="10" defaultColWidth="12.33203125" defaultRowHeight="13" x14ac:dyDescent="0.15"/>
  <cols>
    <col min="1" max="1" width="1.6640625" style="16" customWidth="1"/>
    <col min="2" max="2" width="0.5" style="16" customWidth="1"/>
    <col min="3" max="3" width="1.1640625" style="24" customWidth="1"/>
    <col min="4" max="4" width="18.33203125" style="16" customWidth="1"/>
    <col min="5" max="9" width="10.83203125" style="16" customWidth="1"/>
    <col min="10" max="10" width="9.83203125" style="16" customWidth="1"/>
    <col min="11" max="11" width="10.6640625" style="16" customWidth="1"/>
    <col min="12" max="13" width="9.33203125" style="16" customWidth="1"/>
    <col min="14" max="14" width="8.83203125" style="16" customWidth="1"/>
    <col min="15" max="15" width="1.33203125" style="16" customWidth="1"/>
    <col min="16" max="16" width="0.6640625" style="16" customWidth="1"/>
    <col min="17" max="17" width="86" style="15" customWidth="1"/>
    <col min="18" max="16384" width="12.33203125" style="16"/>
  </cols>
  <sheetData>
    <row r="1" spans="1:20" ht="7.75" customHeight="1" x14ac:dyDescent="0.15">
      <c r="A1" s="15"/>
      <c r="B1" s="15"/>
      <c r="C1" s="21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20" ht="13.75" customHeight="1" x14ac:dyDescent="0.15">
      <c r="A2" s="15"/>
      <c r="B2" s="17"/>
      <c r="C2" s="22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20" ht="27" customHeight="1" x14ac:dyDescent="0.15">
      <c r="A3" s="15"/>
      <c r="B3" s="17"/>
      <c r="C3" s="2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46"/>
      <c r="P3" s="17"/>
    </row>
    <row r="4" spans="1:20" ht="28.5" customHeight="1" x14ac:dyDescent="0.15">
      <c r="A4" s="15"/>
      <c r="B4" s="17"/>
      <c r="C4" s="2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46"/>
      <c r="P4" s="17"/>
    </row>
    <row r="5" spans="1:20" ht="27.75" customHeight="1" x14ac:dyDescent="0.15">
      <c r="A5" s="15"/>
      <c r="B5" s="17"/>
      <c r="C5" s="23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46"/>
      <c r="P5" s="17"/>
    </row>
    <row r="6" spans="1:20" ht="13.75" customHeight="1" x14ac:dyDescent="0.15">
      <c r="A6" s="15"/>
      <c r="B6" s="17"/>
      <c r="C6" s="2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46"/>
      <c r="P6" s="17"/>
    </row>
    <row r="7" spans="1:20" s="27" customFormat="1" ht="43" customHeight="1" x14ac:dyDescent="0.2">
      <c r="A7" s="15"/>
      <c r="B7" s="17"/>
      <c r="C7" s="47" t="s">
        <v>11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6"/>
      <c r="P7" s="17"/>
      <c r="Q7" s="15"/>
    </row>
    <row r="8" spans="1:20" s="27" customFormat="1" ht="61.75" customHeight="1" x14ac:dyDescent="0.15">
      <c r="A8" s="15"/>
      <c r="B8" s="17"/>
      <c r="C8" s="86" t="s">
        <v>28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17"/>
      <c r="Q8" s="15"/>
    </row>
    <row r="9" spans="1:20" s="27" customFormat="1" ht="55" customHeight="1" x14ac:dyDescent="0.2">
      <c r="A9" s="15"/>
      <c r="B9" s="17"/>
      <c r="C9" s="47" t="s">
        <v>12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7"/>
      <c r="P9" s="17"/>
      <c r="Q9" s="15"/>
    </row>
    <row r="10" spans="1:20" s="27" customFormat="1" ht="17" x14ac:dyDescent="0.2">
      <c r="A10" s="15"/>
      <c r="B10" s="17"/>
      <c r="C10" s="44" t="s">
        <v>14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17"/>
      <c r="P10" s="17"/>
      <c r="Q10" s="15"/>
    </row>
    <row r="11" spans="1:20" s="27" customFormat="1" ht="15" x14ac:dyDescent="0.2">
      <c r="A11" s="15"/>
      <c r="B11" s="17"/>
      <c r="C11" s="44" t="s">
        <v>15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17"/>
      <c r="P11" s="17"/>
      <c r="Q11" s="15"/>
    </row>
    <row r="12" spans="1:20" s="27" customFormat="1" ht="10.75" customHeight="1" x14ac:dyDescent="0.2">
      <c r="A12" s="15"/>
      <c r="B12" s="17"/>
      <c r="C12" s="4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7"/>
      <c r="P12" s="17"/>
      <c r="Q12" s="15"/>
    </row>
    <row r="13" spans="1:20" s="27" customFormat="1" x14ac:dyDescent="0.15">
      <c r="A13" s="15"/>
      <c r="B13" s="17"/>
      <c r="C13" s="22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17"/>
      <c r="P13" s="17"/>
      <c r="Q13" s="15"/>
    </row>
    <row r="14" spans="1:20" s="27" customFormat="1" ht="46" customHeight="1" x14ac:dyDescent="0.15">
      <c r="A14" s="15"/>
      <c r="B14" s="17"/>
      <c r="C14" s="22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7"/>
      <c r="P14" s="17"/>
      <c r="Q14" s="15"/>
    </row>
    <row r="15" spans="1:20" s="25" customFormat="1" x14ac:dyDescent="0.15">
      <c r="A15" s="15"/>
      <c r="B15" s="17"/>
      <c r="C15" s="22"/>
      <c r="D15" s="48" t="s">
        <v>10</v>
      </c>
      <c r="E15" s="68"/>
      <c r="F15" s="78"/>
      <c r="G15" s="79"/>
      <c r="H15" s="17"/>
      <c r="I15" s="19"/>
      <c r="J15" s="17"/>
      <c r="K15" s="17"/>
      <c r="L15" s="72"/>
      <c r="M15" s="17"/>
      <c r="N15" s="17"/>
      <c r="O15" s="17"/>
      <c r="P15" s="17"/>
      <c r="Q15" s="15"/>
      <c r="R15" s="17"/>
      <c r="S15" s="17"/>
      <c r="T15" s="17"/>
    </row>
    <row r="16" spans="1:20" s="25" customFormat="1" ht="7" customHeight="1" x14ac:dyDescent="0.15">
      <c r="A16" s="15"/>
      <c r="B16" s="17"/>
      <c r="C16" s="22"/>
      <c r="D16" s="17"/>
      <c r="E16" s="17"/>
      <c r="F16" s="17"/>
      <c r="G16" s="17"/>
      <c r="H16" s="17"/>
      <c r="I16" s="19"/>
      <c r="J16" s="19"/>
      <c r="K16" s="17"/>
      <c r="L16" s="73"/>
      <c r="M16" s="17"/>
      <c r="N16" s="17"/>
      <c r="O16" s="17"/>
      <c r="P16" s="19"/>
      <c r="Q16" s="15"/>
      <c r="R16" s="17"/>
      <c r="S16" s="17"/>
      <c r="T16" s="17"/>
    </row>
    <row r="17" spans="1:20" s="25" customFormat="1" ht="1.75" customHeight="1" x14ac:dyDescent="0.15">
      <c r="A17" s="15"/>
      <c r="B17" s="17"/>
      <c r="C17" s="22"/>
      <c r="D17" s="17"/>
      <c r="E17" s="17"/>
      <c r="F17" s="80"/>
      <c r="G17" s="17"/>
      <c r="H17" s="17"/>
      <c r="I17" s="17"/>
      <c r="J17" s="17"/>
      <c r="K17" s="17"/>
      <c r="L17" s="72"/>
      <c r="M17" s="17"/>
      <c r="N17" s="17"/>
      <c r="O17" s="48"/>
      <c r="P17" s="48"/>
      <c r="Q17" s="15"/>
      <c r="R17" s="17"/>
      <c r="S17" s="17"/>
      <c r="T17" s="17"/>
    </row>
    <row r="18" spans="1:20" s="27" customFormat="1" ht="52" x14ac:dyDescent="0.15">
      <c r="A18" s="15"/>
      <c r="B18" s="17"/>
      <c r="C18" s="22"/>
      <c r="D18" s="81" t="s">
        <v>0</v>
      </c>
      <c r="E18" s="89" t="s">
        <v>18</v>
      </c>
      <c r="F18" s="90"/>
      <c r="G18" s="70" t="s">
        <v>16</v>
      </c>
      <c r="H18" s="70" t="s">
        <v>23</v>
      </c>
      <c r="I18" s="74" t="s">
        <v>24</v>
      </c>
      <c r="J18" s="20" t="s">
        <v>20</v>
      </c>
      <c r="K18" s="70" t="s">
        <v>25</v>
      </c>
      <c r="L18" s="20" t="s">
        <v>26</v>
      </c>
      <c r="M18" s="20" t="s">
        <v>17</v>
      </c>
      <c r="N18" s="70" t="s">
        <v>27</v>
      </c>
      <c r="O18" s="48"/>
      <c r="P18" s="48"/>
      <c r="Q18" s="15"/>
    </row>
    <row r="19" spans="1:20" s="27" customFormat="1" x14ac:dyDescent="0.15">
      <c r="A19" s="15"/>
      <c r="B19" s="17"/>
      <c r="C19" s="22"/>
      <c r="D19" s="81"/>
      <c r="E19" s="82" t="s">
        <v>21</v>
      </c>
      <c r="F19" s="82" t="s">
        <v>22</v>
      </c>
      <c r="G19" s="70"/>
      <c r="H19" s="70"/>
      <c r="I19" s="74"/>
      <c r="J19" s="20"/>
      <c r="K19" s="70"/>
      <c r="L19" s="20"/>
      <c r="M19" s="20"/>
      <c r="N19" s="20"/>
      <c r="O19" s="48"/>
      <c r="P19" s="48"/>
      <c r="Q19" s="15"/>
    </row>
    <row r="20" spans="1:20" s="27" customFormat="1" ht="16.75" customHeight="1" x14ac:dyDescent="0.15">
      <c r="A20" s="15"/>
      <c r="B20" s="17"/>
      <c r="C20" s="22"/>
      <c r="D20" s="83"/>
      <c r="E20" s="84"/>
      <c r="F20" s="84"/>
      <c r="G20" s="69" t="str">
        <f>IF(AND(ISNUMBER(Sample_A1),ISNUMBER(Sample_A2)),Absorbance,"")</f>
        <v/>
      </c>
      <c r="H20" s="69">
        <v>0.5</v>
      </c>
      <c r="I20" s="75" t="str">
        <f>IF(AND(ISNUMBER(Sample_A1),ISNUMBER(Sample_A2)),Analyte_mUnits,"")</f>
        <v/>
      </c>
      <c r="J20" s="83">
        <v>1</v>
      </c>
      <c r="K20" s="75" t="str">
        <f>IF(AND(ISNUMBER(Sample_A1),ISNUMBER(Sample_A2)),Analyte_UnitsL,"")</f>
        <v/>
      </c>
      <c r="L20" s="84">
        <v>0.1</v>
      </c>
      <c r="M20" s="83">
        <v>50</v>
      </c>
      <c r="N20" s="75" t="str">
        <f>IF(AND(ISNUMBER(Sample_A1),ISNUMBER(Sample_A2)),Analyte_Units_g,"")</f>
        <v/>
      </c>
      <c r="O20" s="48"/>
      <c r="P20" s="48"/>
      <c r="Q20" s="15"/>
    </row>
    <row r="21" spans="1:20" s="27" customFormat="1" x14ac:dyDescent="0.15">
      <c r="A21" s="15"/>
      <c r="B21" s="17"/>
      <c r="C21" s="22"/>
      <c r="D21" s="83"/>
      <c r="E21" s="84"/>
      <c r="F21" s="84"/>
      <c r="G21" s="69" t="str">
        <f>IF(AND(ISNUMBER(Sample_A1),ISNUMBER(Sample_A2)),Absorbance,"")</f>
        <v/>
      </c>
      <c r="H21" s="69">
        <v>0.5</v>
      </c>
      <c r="I21" s="75" t="str">
        <f>IF(AND(ISNUMBER(Sample_A1),ISNUMBER(Sample_A2)),Analyte_mUnits,"")</f>
        <v/>
      </c>
      <c r="J21" s="83">
        <v>1</v>
      </c>
      <c r="K21" s="75" t="str">
        <f>IF(AND(ISNUMBER(Sample_A1),ISNUMBER(Sample_A2)),Analyte_UnitsL,"")</f>
        <v/>
      </c>
      <c r="L21" s="84">
        <v>0.1</v>
      </c>
      <c r="M21" s="83">
        <v>50</v>
      </c>
      <c r="N21" s="75" t="str">
        <f>IF(AND(ISNUMBER(Sample_A1),ISNUMBER(Sample_A2)),Analyte_Units_g,"")</f>
        <v/>
      </c>
      <c r="O21" s="48"/>
      <c r="P21" s="48"/>
      <c r="Q21" s="15"/>
    </row>
    <row r="22" spans="1:20" s="27" customFormat="1" x14ac:dyDescent="0.15">
      <c r="A22" s="15"/>
      <c r="B22" s="17"/>
      <c r="C22" s="22"/>
      <c r="D22" s="17"/>
      <c r="E22" s="17"/>
      <c r="F22" s="85"/>
      <c r="G22" s="17"/>
      <c r="H22" s="17"/>
      <c r="I22" s="17"/>
      <c r="J22" s="17"/>
      <c r="K22" s="17"/>
      <c r="L22" s="17"/>
      <c r="M22" s="17"/>
      <c r="N22" s="17"/>
      <c r="O22" s="48"/>
      <c r="P22" s="48"/>
      <c r="Q22" s="15"/>
    </row>
    <row r="23" spans="1:20" s="27" customFormat="1" ht="24" customHeight="1" x14ac:dyDescent="0.15">
      <c r="A23" s="15"/>
      <c r="B23" s="17"/>
      <c r="C23" s="22"/>
      <c r="D23" s="17"/>
      <c r="E23" s="19"/>
      <c r="F23" s="17"/>
      <c r="G23" s="17"/>
      <c r="H23" s="17"/>
      <c r="I23" s="17"/>
      <c r="J23" s="17"/>
      <c r="K23" s="17"/>
      <c r="L23" s="17"/>
      <c r="M23" s="17"/>
      <c r="N23" s="17"/>
      <c r="O23" s="48"/>
      <c r="P23" s="48"/>
      <c r="Q23" s="15"/>
    </row>
    <row r="24" spans="1:20" s="27" customFormat="1" x14ac:dyDescent="0.15">
      <c r="A24" s="15"/>
      <c r="B24" s="17"/>
      <c r="C24" s="22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7"/>
      <c r="P24" s="17"/>
      <c r="Q24" s="15"/>
    </row>
    <row r="25" spans="1:20" s="27" customFormat="1" x14ac:dyDescent="0.15">
      <c r="A25" s="15"/>
      <c r="B25" s="17"/>
      <c r="C25" s="2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7"/>
      <c r="P25" s="17"/>
      <c r="Q25" s="15"/>
    </row>
    <row r="26" spans="1:20" s="27" customFormat="1" x14ac:dyDescent="0.15">
      <c r="A26" s="15"/>
      <c r="B26" s="17"/>
      <c r="C26" s="22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17"/>
      <c r="P26" s="17"/>
      <c r="Q26" s="15"/>
    </row>
    <row r="27" spans="1:20" s="27" customFormat="1" x14ac:dyDescent="0.15">
      <c r="A27" s="15"/>
      <c r="B27" s="17"/>
      <c r="C27" s="22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7"/>
      <c r="P27" s="17"/>
      <c r="Q27" s="15"/>
    </row>
    <row r="28" spans="1:20" s="27" customFormat="1" x14ac:dyDescent="0.15">
      <c r="A28" s="15"/>
      <c r="B28" s="17"/>
      <c r="C28" s="22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7"/>
      <c r="P28" s="17"/>
      <c r="Q28" s="15"/>
    </row>
    <row r="29" spans="1:20" s="27" customFormat="1" x14ac:dyDescent="0.15">
      <c r="A29" s="15"/>
      <c r="B29" s="17"/>
      <c r="C29" s="22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7"/>
      <c r="P29" s="17"/>
      <c r="Q29" s="15"/>
    </row>
    <row r="30" spans="1:20" s="27" customFormat="1" x14ac:dyDescent="0.15">
      <c r="A30" s="15"/>
      <c r="B30" s="17"/>
      <c r="C30" s="22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7"/>
      <c r="P30" s="17"/>
      <c r="Q30" s="15"/>
    </row>
    <row r="31" spans="1:20" s="27" customFormat="1" x14ac:dyDescent="0.15">
      <c r="A31" s="15"/>
      <c r="B31" s="17"/>
      <c r="C31" s="22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7"/>
      <c r="P31" s="17"/>
      <c r="Q31" s="15"/>
    </row>
    <row r="32" spans="1:20" s="27" customFormat="1" x14ac:dyDescent="0.15">
      <c r="A32" s="15"/>
      <c r="B32" s="17"/>
      <c r="C32" s="2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7"/>
      <c r="P32" s="17"/>
      <c r="Q32" s="15"/>
    </row>
    <row r="33" spans="1:17" s="27" customFormat="1" x14ac:dyDescent="0.15">
      <c r="A33" s="15"/>
      <c r="B33" s="17"/>
      <c r="C33" s="2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7"/>
      <c r="P33" s="17"/>
      <c r="Q33" s="15"/>
    </row>
    <row r="34" spans="1:17" s="27" customFormat="1" x14ac:dyDescent="0.15">
      <c r="A34" s="15"/>
      <c r="B34" s="17"/>
      <c r="C34" s="22"/>
      <c r="D34" s="29"/>
      <c r="E34" s="29"/>
      <c r="F34" s="29"/>
      <c r="G34" s="29"/>
      <c r="H34" s="29"/>
      <c r="I34" s="29"/>
      <c r="J34" s="29" t="s">
        <v>13</v>
      </c>
      <c r="K34" s="29"/>
      <c r="L34" s="29"/>
      <c r="M34" s="29"/>
      <c r="N34" s="29"/>
      <c r="O34" s="17"/>
      <c r="P34" s="17"/>
      <c r="Q34" s="15"/>
    </row>
    <row r="35" spans="1:17" s="27" customFormat="1" x14ac:dyDescent="0.15">
      <c r="A35" s="15"/>
      <c r="B35" s="17"/>
      <c r="C35" s="22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7"/>
      <c r="P35" s="17"/>
      <c r="Q35" s="15"/>
    </row>
    <row r="36" spans="1:17" s="27" customFormat="1" x14ac:dyDescent="0.15">
      <c r="A36" s="15"/>
      <c r="B36" s="17"/>
      <c r="C36" s="2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7"/>
      <c r="P36" s="17"/>
      <c r="Q36" s="15"/>
    </row>
    <row r="37" spans="1:17" s="27" customFormat="1" ht="30.5" customHeight="1" x14ac:dyDescent="0.2">
      <c r="A37" s="15"/>
      <c r="B37" s="17"/>
      <c r="C37" s="49" t="s">
        <v>4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17"/>
      <c r="Q37" s="15"/>
    </row>
    <row r="38" spans="1:17" s="31" customFormat="1" ht="25" customHeight="1" x14ac:dyDescent="0.2">
      <c r="A38" s="30"/>
      <c r="B38" s="33"/>
      <c r="C38" s="50" t="s">
        <v>5</v>
      </c>
      <c r="D38" s="41"/>
      <c r="E38" s="41"/>
      <c r="F38" s="41"/>
      <c r="G38" s="41"/>
      <c r="H38" s="41"/>
      <c r="I38" s="41"/>
      <c r="K38" s="41"/>
      <c r="L38" s="41"/>
      <c r="M38" s="41"/>
      <c r="N38" s="41"/>
      <c r="O38" s="40"/>
      <c r="P38" s="33"/>
      <c r="Q38" s="30"/>
    </row>
    <row r="39" spans="1:17" s="32" customFormat="1" ht="63" customHeight="1" x14ac:dyDescent="0.15">
      <c r="A39" s="30"/>
      <c r="B39" s="33"/>
      <c r="C39" s="86" t="s">
        <v>6</v>
      </c>
      <c r="D39" s="87"/>
      <c r="E39" s="87"/>
      <c r="F39" s="87"/>
      <c r="G39" s="58"/>
      <c r="H39" s="58"/>
      <c r="I39" s="52"/>
      <c r="J39" s="53" t="s">
        <v>7</v>
      </c>
      <c r="K39" s="52"/>
      <c r="L39" s="52"/>
      <c r="M39" s="52"/>
      <c r="N39" s="52"/>
      <c r="O39" s="53"/>
      <c r="P39" s="34"/>
      <c r="Q39" s="30"/>
    </row>
    <row r="40" spans="1:17" s="32" customFormat="1" ht="31" customHeight="1" x14ac:dyDescent="0.2">
      <c r="A40" s="30"/>
      <c r="B40" s="33"/>
      <c r="C40" s="42" t="s">
        <v>1</v>
      </c>
      <c r="D40" s="42"/>
      <c r="E40" s="42"/>
      <c r="F40" s="42"/>
      <c r="G40" s="42"/>
      <c r="H40" s="42"/>
      <c r="I40" s="42"/>
      <c r="J40" s="54"/>
      <c r="K40" s="42"/>
      <c r="L40" s="42"/>
      <c r="M40" s="42"/>
      <c r="N40" s="42"/>
      <c r="O40" s="54"/>
      <c r="P40" s="34"/>
      <c r="Q40" s="30"/>
    </row>
    <row r="41" spans="1:17" s="32" customFormat="1" ht="16.75" customHeight="1" x14ac:dyDescent="0.2">
      <c r="A41" s="30"/>
      <c r="B41" s="33"/>
      <c r="C41" s="43" t="s">
        <v>8</v>
      </c>
      <c r="D41" s="42"/>
      <c r="E41" s="42"/>
      <c r="F41" s="42"/>
      <c r="G41" s="42"/>
      <c r="H41" s="42"/>
      <c r="I41" s="42"/>
      <c r="J41" s="53" t="s">
        <v>29</v>
      </c>
      <c r="K41" s="42"/>
      <c r="L41" s="42"/>
      <c r="M41" s="42"/>
      <c r="N41" s="42"/>
      <c r="O41" s="53"/>
      <c r="P41" s="34"/>
      <c r="Q41" s="30"/>
    </row>
    <row r="42" spans="1:17" s="32" customFormat="1" ht="16.75" customHeight="1" x14ac:dyDescent="0.2">
      <c r="A42" s="30"/>
      <c r="B42" s="33"/>
      <c r="C42" s="55" t="s">
        <v>9</v>
      </c>
      <c r="D42" s="42"/>
      <c r="E42" s="42"/>
      <c r="F42" s="42"/>
      <c r="G42" s="42"/>
      <c r="H42" s="42"/>
      <c r="I42" s="42"/>
      <c r="J42" s="53" t="s">
        <v>30</v>
      </c>
      <c r="K42" s="42"/>
      <c r="L42" s="42"/>
      <c r="M42" s="42"/>
      <c r="N42" s="42"/>
      <c r="O42" s="53"/>
      <c r="P42" s="34"/>
      <c r="Q42" s="30"/>
    </row>
    <row r="43" spans="1:17" ht="16.75" customHeight="1" x14ac:dyDescent="0.2">
      <c r="A43" s="30"/>
      <c r="B43" s="33"/>
      <c r="C43" s="55" t="s">
        <v>2</v>
      </c>
      <c r="D43" s="44"/>
      <c r="E43" s="44"/>
      <c r="F43" s="44"/>
      <c r="G43" s="44"/>
      <c r="H43" s="44"/>
      <c r="I43" s="44"/>
      <c r="J43" s="53" t="s">
        <v>3</v>
      </c>
      <c r="K43" s="44"/>
      <c r="L43" s="44"/>
      <c r="M43"/>
      <c r="N43" s="44"/>
      <c r="O43" s="53"/>
      <c r="P43" s="34"/>
      <c r="Q43" s="30"/>
    </row>
    <row r="44" spans="1:17" ht="16.75" customHeight="1" x14ac:dyDescent="0.2">
      <c r="A44" s="30"/>
      <c r="B44" s="33"/>
      <c r="C44" s="55"/>
      <c r="D44" s="44"/>
      <c r="E44" s="44"/>
      <c r="F44" s="44"/>
      <c r="G44" s="44"/>
      <c r="H44" s="44"/>
      <c r="I44" s="44"/>
      <c r="K44" s="44"/>
      <c r="L44" s="44"/>
      <c r="M44" s="50" t="s">
        <v>31</v>
      </c>
      <c r="O44" s="41"/>
      <c r="P44" s="34"/>
      <c r="Q44" s="30"/>
    </row>
    <row r="45" spans="1:17" ht="16.75" customHeight="1" x14ac:dyDescent="0.2">
      <c r="A45" s="30"/>
      <c r="B45" s="33"/>
      <c r="C45" s="55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56"/>
      <c r="P45" s="34"/>
      <c r="Q45" s="30"/>
    </row>
    <row r="46" spans="1:17" s="31" customFormat="1" ht="9.25" customHeight="1" x14ac:dyDescent="0.2">
      <c r="A46" s="30"/>
      <c r="B46" s="3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51"/>
      <c r="P46" s="33"/>
      <c r="Q46" s="30"/>
    </row>
    <row r="47" spans="1:17" s="31" customFormat="1" ht="400" customHeight="1" x14ac:dyDescent="0.1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</sheetData>
  <sheetProtection password="8E71" sheet="1" objects="1" scenarios="1"/>
  <mergeCells count="3">
    <mergeCell ref="C39:F39"/>
    <mergeCell ref="C8:O8"/>
    <mergeCell ref="E18:F18"/>
  </mergeCells>
  <phoneticPr fontId="0" type="noConversion"/>
  <dataValidations count="2">
    <dataValidation allowBlank="1" sqref="O5:O7 O1:O2 A1:B1048576 D1:N7 Q15:Q23 C47:N65536 C40 O40 O46:O65536 J24:J37 C42:C45 J40 P24:Q65536 D40:I45 C1:C37 J45 D24:I38 K24:O38 D9:O14 U1:IV1048576 P1:T14 R22:T65536 K40:L45 N40:N45 M40:M42 M44:M45"/>
    <dataValidation allowBlank="1" showInputMessage="1" sqref="R15:T21 G16:G17 D16:F21 D15:I15 H16:I21 J15:N21 D22:N23 O15:P23"/>
  </dataValidations>
  <hyperlinks>
    <hyperlink ref="J43" r:id="rId1" display="mailto:info@megazyme.com"/>
    <hyperlink ref="J39" r:id="rId2" display="http://www.megazyme.com/"/>
    <hyperlink ref="J42" r:id="rId3"/>
    <hyperlink ref="J41" r:id="rId4"/>
  </hyperlinks>
  <pageMargins left="0.59055118110236227" right="0.59055118110236227" top="0.59055118110236227" bottom="0.98425196850393704" header="0.51181102362204722" footer="0.51181102362204722"/>
  <pageSetup paperSize="9" scale="96" fitToHeight="2" orientation="landscape" horizontalDpi="360" verticalDpi="360"/>
  <headerFooter alignWithMargins="0">
    <oddFooter>&amp;LPrinted on &amp;D, Page &amp;P of &amp;N</oddFooter>
  </headerFooter>
  <rowBreaks count="1" manualBreakCount="1">
    <brk id="21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G32"/>
  <sheetViews>
    <sheetView workbookViewId="0">
      <selection activeCell="E4" sqref="E4:G4"/>
    </sheetView>
  </sheetViews>
  <sheetFormatPr baseColWidth="10" defaultColWidth="12.33203125" defaultRowHeight="13" x14ac:dyDescent="0.15"/>
  <cols>
    <col min="1" max="1" width="0.83203125" style="1" customWidth="1"/>
    <col min="2" max="2" width="1.1640625" style="1" customWidth="1"/>
    <col min="3" max="3" width="3.1640625" style="1" customWidth="1"/>
    <col min="4" max="4" width="15.1640625" style="1" customWidth="1"/>
    <col min="5" max="6" width="10.33203125" style="1" customWidth="1"/>
    <col min="7" max="7" width="10.33203125" style="1" hidden="1" customWidth="1"/>
    <col min="8" max="9" width="10.33203125" style="1" customWidth="1"/>
    <col min="10" max="10" width="10.83203125" style="1" hidden="1" customWidth="1"/>
    <col min="11" max="11" width="10.33203125" style="77" customWidth="1"/>
    <col min="12" max="12" width="1.1640625" style="1" customWidth="1"/>
    <col min="13" max="13" width="10.33203125" style="1" customWidth="1"/>
    <col min="14" max="14" width="10.83203125" style="1" hidden="1" customWidth="1"/>
    <col min="15" max="15" width="12.33203125" style="1" customWidth="1"/>
    <col min="16" max="16" width="10.6640625" style="1" customWidth="1"/>
    <col min="17" max="17" width="10.1640625" style="1" customWidth="1"/>
    <col min="18" max="18" width="10.83203125" style="1" hidden="1" customWidth="1"/>
    <col min="19" max="19" width="11.33203125" style="1" customWidth="1"/>
    <col min="20" max="20" width="1" style="1" customWidth="1"/>
    <col min="21" max="59" width="79.5" style="1" customWidth="1"/>
    <col min="60" max="16384" width="12.33203125" style="1"/>
  </cols>
  <sheetData>
    <row r="1" spans="1:59" ht="7.7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</row>
    <row r="2" spans="1:59" ht="111.75" customHeight="1" x14ac:dyDescent="0.15">
      <c r="A2" s="7"/>
      <c r="B2" s="4"/>
      <c r="C2" s="4"/>
      <c r="D2" s="4"/>
      <c r="E2" s="4"/>
      <c r="F2" s="4"/>
      <c r="G2" s="4"/>
      <c r="H2" s="4"/>
      <c r="I2" s="4"/>
      <c r="J2" s="4"/>
      <c r="K2" s="72"/>
      <c r="L2" s="4"/>
      <c r="M2" s="4"/>
      <c r="N2" s="4"/>
      <c r="O2" s="4"/>
      <c r="P2" s="4"/>
      <c r="Q2" s="4"/>
      <c r="R2" s="4"/>
      <c r="S2" s="4"/>
      <c r="T2" s="4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59" ht="15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72"/>
      <c r="L3" s="4"/>
      <c r="M3" s="4"/>
      <c r="N3" s="4"/>
      <c r="O3" s="4"/>
      <c r="P3" s="4"/>
      <c r="Q3" s="4"/>
      <c r="R3" s="4"/>
      <c r="S3" s="4"/>
      <c r="T3" s="4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x14ac:dyDescent="0.15">
      <c r="A4" s="7"/>
      <c r="B4" s="4"/>
      <c r="C4" s="4"/>
      <c r="D4" s="5" t="s">
        <v>10</v>
      </c>
      <c r="E4" s="91"/>
      <c r="F4" s="92"/>
      <c r="G4" s="93"/>
      <c r="H4" s="66"/>
      <c r="I4" s="4"/>
      <c r="J4" s="4"/>
      <c r="K4" s="72"/>
      <c r="L4" s="4"/>
      <c r="M4" s="4"/>
      <c r="N4" s="4"/>
      <c r="O4" s="4"/>
      <c r="P4" s="62"/>
      <c r="Q4" s="4"/>
      <c r="R4" s="4"/>
      <c r="S4" s="4"/>
      <c r="T4" s="4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59" ht="15.25" customHeight="1" x14ac:dyDescent="0.15">
      <c r="A5" s="7"/>
      <c r="B5" s="4"/>
      <c r="C5" s="4"/>
      <c r="D5" s="4"/>
      <c r="E5" s="4"/>
      <c r="F5" s="4"/>
      <c r="G5" s="4"/>
      <c r="H5" s="3"/>
      <c r="I5" s="3"/>
      <c r="J5" s="4"/>
      <c r="K5" s="73"/>
      <c r="L5" s="4"/>
      <c r="M5" s="4"/>
      <c r="N5" s="4"/>
      <c r="O5" s="3"/>
      <c r="P5" s="4"/>
      <c r="Q5" s="4"/>
      <c r="R5" s="4"/>
      <c r="S5" s="4"/>
      <c r="T5" s="4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2" customFormat="1" x14ac:dyDescent="0.15">
      <c r="A6" s="7"/>
      <c r="B6" s="4"/>
      <c r="C6" s="4"/>
      <c r="D6" s="4"/>
      <c r="F6" s="4"/>
      <c r="G6" s="4"/>
      <c r="H6" s="4"/>
      <c r="I6" s="4"/>
      <c r="J6" s="4"/>
      <c r="K6" s="72"/>
      <c r="L6" s="4"/>
      <c r="M6" s="4"/>
      <c r="N6" s="4"/>
      <c r="O6" s="4"/>
      <c r="P6" s="4"/>
      <c r="Q6" s="4"/>
      <c r="R6" s="4"/>
      <c r="S6" s="4"/>
      <c r="T6" s="4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s="13" customFormat="1" ht="52" x14ac:dyDescent="0.15">
      <c r="A7" s="9"/>
      <c r="B7" s="10"/>
      <c r="C7" s="57"/>
      <c r="D7" s="8" t="s">
        <v>0</v>
      </c>
      <c r="E7" s="94" t="s">
        <v>18</v>
      </c>
      <c r="F7" s="95"/>
      <c r="G7" s="61" t="s">
        <v>19</v>
      </c>
      <c r="H7" s="60" t="s">
        <v>16</v>
      </c>
      <c r="I7" s="60" t="s">
        <v>23</v>
      </c>
      <c r="J7" s="61" t="s">
        <v>24</v>
      </c>
      <c r="K7" s="74" t="s">
        <v>24</v>
      </c>
      <c r="L7" s="10"/>
      <c r="M7" s="20" t="s">
        <v>20</v>
      </c>
      <c r="N7" s="61" t="s">
        <v>25</v>
      </c>
      <c r="O7" s="60" t="s">
        <v>25</v>
      </c>
      <c r="P7" s="20" t="s">
        <v>26</v>
      </c>
      <c r="Q7" s="20" t="s">
        <v>17</v>
      </c>
      <c r="R7" s="61" t="s">
        <v>27</v>
      </c>
      <c r="S7" s="60" t="s">
        <v>27</v>
      </c>
      <c r="T7" s="11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s="13" customFormat="1" x14ac:dyDescent="0.15">
      <c r="A8" s="9"/>
      <c r="B8" s="10"/>
      <c r="C8" s="57"/>
      <c r="D8" s="8"/>
      <c r="E8" s="67" t="s">
        <v>21</v>
      </c>
      <c r="F8" s="67" t="s">
        <v>22</v>
      </c>
      <c r="G8" s="61"/>
      <c r="H8" s="60"/>
      <c r="I8" s="60"/>
      <c r="J8" s="61"/>
      <c r="K8" s="74"/>
      <c r="L8" s="10"/>
      <c r="M8" s="20"/>
      <c r="N8" s="61"/>
      <c r="O8" s="60"/>
      <c r="P8" s="20"/>
      <c r="Q8" s="20"/>
      <c r="R8" s="61"/>
      <c r="S8" s="20"/>
      <c r="T8" s="11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x14ac:dyDescent="0.15">
      <c r="A9" s="7"/>
      <c r="B9" s="4"/>
      <c r="C9" s="59">
        <v>1</v>
      </c>
      <c r="D9" s="63"/>
      <c r="E9" s="14"/>
      <c r="F9" s="14"/>
      <c r="G9" s="64">
        <f>F9-E9</f>
        <v>0</v>
      </c>
      <c r="H9" s="69" t="str">
        <f>IF(AND(ISNUMBER(Sample_A1),ISNUMBER(Sample_A2)),Absorbance,"")</f>
        <v/>
      </c>
      <c r="I9" s="69">
        <v>0.5</v>
      </c>
      <c r="J9" s="65">
        <f>(15.4*Absorbance^2)+(44.7*Absorbance)+0.03</f>
        <v>0.03</v>
      </c>
      <c r="K9" s="75" t="str">
        <f>IF(AND(ISNUMBER(Sample_A1),ISNUMBER(Sample_A2)),Analyte_mUnits,"")</f>
        <v/>
      </c>
      <c r="L9" s="4"/>
      <c r="M9" s="63">
        <v>1</v>
      </c>
      <c r="N9" s="65">
        <f>Analyte_mUnits*1/Sample_volume*Dilution</f>
        <v>0.06</v>
      </c>
      <c r="O9" s="75" t="str">
        <f>IF(AND(ISNUMBER(Sample_A1),ISNUMBER(Sample_A2)),Analyte_UnitsL,"")</f>
        <v/>
      </c>
      <c r="P9" s="14">
        <v>0.1</v>
      </c>
      <c r="Q9" s="63">
        <v>50</v>
      </c>
      <c r="R9" s="65">
        <f>Analyte_UnitsL*1/Sample_weight*Extract_vol*1/1000</f>
        <v>0.03</v>
      </c>
      <c r="S9" s="75" t="str">
        <f>IF(AND(ISNUMBER(Sample_A1),ISNUMBER(Sample_A2)),Analyte_Units_g,"")</f>
        <v/>
      </c>
      <c r="T9" s="4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</row>
    <row r="10" spans="1:59" x14ac:dyDescent="0.15">
      <c r="A10" s="7"/>
      <c r="B10" s="4"/>
      <c r="C10" s="59">
        <v>2</v>
      </c>
      <c r="D10" s="63"/>
      <c r="E10" s="14"/>
      <c r="F10" s="14"/>
      <c r="G10" s="64">
        <f t="shared" ref="G10:G28" si="0">F10-E10</f>
        <v>0</v>
      </c>
      <c r="H10" s="69" t="str">
        <f t="shared" ref="H10:H28" si="1">IF(AND(ISNUMBER(Sample_A1),ISNUMBER(Sample_A2)),Absorbance,"")</f>
        <v/>
      </c>
      <c r="I10" s="69">
        <v>0.5</v>
      </c>
      <c r="J10" s="65">
        <f t="shared" ref="J10:J28" si="2">(15.4*Absorbance^2)+(44.7*Absorbance)+0.03</f>
        <v>0.03</v>
      </c>
      <c r="K10" s="75" t="str">
        <f t="shared" ref="K10:K28" si="3">IF(AND(ISNUMBER(Sample_A1),ISNUMBER(Sample_A2)),Analyte_mUnits,"")</f>
        <v/>
      </c>
      <c r="L10" s="4"/>
      <c r="M10" s="63">
        <v>1</v>
      </c>
      <c r="N10" s="65">
        <f t="shared" ref="N10:N28" si="4">Analyte_mUnits*1/Sample_volume*Dilution</f>
        <v>0.06</v>
      </c>
      <c r="O10" s="75" t="str">
        <f t="shared" ref="O10:O28" si="5">IF(AND(ISNUMBER(Sample_A1),ISNUMBER(Sample_A2)),Analyte_UnitsL,"")</f>
        <v/>
      </c>
      <c r="P10" s="14">
        <v>0.1</v>
      </c>
      <c r="Q10" s="63">
        <v>50</v>
      </c>
      <c r="R10" s="65">
        <f t="shared" ref="R10:R28" si="6">Analyte_UnitsL*1/Sample_weight*Extract_vol*1/1000</f>
        <v>0.03</v>
      </c>
      <c r="S10" s="75" t="str">
        <f t="shared" ref="S10:S28" si="7">IF(AND(ISNUMBER(Sample_A1),ISNUMBER(Sample_A2)),Analyte_Units_g,"")</f>
        <v/>
      </c>
      <c r="T10" s="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</row>
    <row r="11" spans="1:59" x14ac:dyDescent="0.15">
      <c r="A11" s="7"/>
      <c r="B11" s="4"/>
      <c r="C11" s="59">
        <v>3</v>
      </c>
      <c r="D11" s="63"/>
      <c r="E11" s="14"/>
      <c r="F11" s="14"/>
      <c r="G11" s="64">
        <f t="shared" si="0"/>
        <v>0</v>
      </c>
      <c r="H11" s="69" t="str">
        <f t="shared" si="1"/>
        <v/>
      </c>
      <c r="I11" s="69">
        <v>0.5</v>
      </c>
      <c r="J11" s="65">
        <f t="shared" si="2"/>
        <v>0.03</v>
      </c>
      <c r="K11" s="75" t="str">
        <f t="shared" si="3"/>
        <v/>
      </c>
      <c r="L11" s="4"/>
      <c r="M11" s="63">
        <v>1</v>
      </c>
      <c r="N11" s="65">
        <f t="shared" si="4"/>
        <v>0.06</v>
      </c>
      <c r="O11" s="75" t="str">
        <f t="shared" si="5"/>
        <v/>
      </c>
      <c r="P11" s="14">
        <v>0.1</v>
      </c>
      <c r="Q11" s="63">
        <v>50</v>
      </c>
      <c r="R11" s="65">
        <f t="shared" si="6"/>
        <v>0.03</v>
      </c>
      <c r="S11" s="75" t="str">
        <f t="shared" si="7"/>
        <v/>
      </c>
      <c r="T11" s="4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</row>
    <row r="12" spans="1:59" x14ac:dyDescent="0.15">
      <c r="A12" s="7"/>
      <c r="B12" s="4"/>
      <c r="C12" s="59">
        <v>4</v>
      </c>
      <c r="D12" s="63"/>
      <c r="E12" s="14"/>
      <c r="F12" s="14"/>
      <c r="G12" s="64">
        <f t="shared" si="0"/>
        <v>0</v>
      </c>
      <c r="H12" s="69" t="str">
        <f t="shared" si="1"/>
        <v/>
      </c>
      <c r="I12" s="69">
        <v>0.5</v>
      </c>
      <c r="J12" s="65">
        <f t="shared" si="2"/>
        <v>0.03</v>
      </c>
      <c r="K12" s="75" t="str">
        <f t="shared" si="3"/>
        <v/>
      </c>
      <c r="L12" s="4"/>
      <c r="M12" s="63">
        <v>1</v>
      </c>
      <c r="N12" s="65">
        <f t="shared" si="4"/>
        <v>0.06</v>
      </c>
      <c r="O12" s="75" t="str">
        <f t="shared" si="5"/>
        <v/>
      </c>
      <c r="P12" s="14">
        <v>0.1</v>
      </c>
      <c r="Q12" s="63">
        <v>50</v>
      </c>
      <c r="R12" s="65">
        <f t="shared" si="6"/>
        <v>0.03</v>
      </c>
      <c r="S12" s="75" t="str">
        <f t="shared" si="7"/>
        <v/>
      </c>
      <c r="T12" s="4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</row>
    <row r="13" spans="1:59" x14ac:dyDescent="0.15">
      <c r="A13" s="7"/>
      <c r="B13" s="4"/>
      <c r="C13" s="59">
        <v>5</v>
      </c>
      <c r="D13" s="63"/>
      <c r="E13" s="14"/>
      <c r="F13" s="14"/>
      <c r="G13" s="64">
        <f t="shared" si="0"/>
        <v>0</v>
      </c>
      <c r="H13" s="69" t="str">
        <f t="shared" si="1"/>
        <v/>
      </c>
      <c r="I13" s="69">
        <v>0.5</v>
      </c>
      <c r="J13" s="65">
        <f t="shared" si="2"/>
        <v>0.03</v>
      </c>
      <c r="K13" s="75" t="str">
        <f t="shared" si="3"/>
        <v/>
      </c>
      <c r="L13" s="4"/>
      <c r="M13" s="63">
        <v>1</v>
      </c>
      <c r="N13" s="65">
        <f t="shared" si="4"/>
        <v>0.06</v>
      </c>
      <c r="O13" s="75" t="str">
        <f t="shared" si="5"/>
        <v/>
      </c>
      <c r="P13" s="14">
        <v>0.1</v>
      </c>
      <c r="Q13" s="63">
        <v>50</v>
      </c>
      <c r="R13" s="65">
        <f t="shared" si="6"/>
        <v>0.03</v>
      </c>
      <c r="S13" s="75" t="str">
        <f t="shared" si="7"/>
        <v/>
      </c>
      <c r="T13" s="4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59" x14ac:dyDescent="0.15">
      <c r="A14" s="7"/>
      <c r="B14" s="4"/>
      <c r="C14" s="59">
        <v>6</v>
      </c>
      <c r="D14" s="63"/>
      <c r="E14" s="14"/>
      <c r="F14" s="14"/>
      <c r="G14" s="64">
        <f t="shared" si="0"/>
        <v>0</v>
      </c>
      <c r="H14" s="69" t="str">
        <f t="shared" si="1"/>
        <v/>
      </c>
      <c r="I14" s="69">
        <v>0.5</v>
      </c>
      <c r="J14" s="65">
        <f t="shared" si="2"/>
        <v>0.03</v>
      </c>
      <c r="K14" s="75" t="str">
        <f t="shared" si="3"/>
        <v/>
      </c>
      <c r="L14" s="4"/>
      <c r="M14" s="63">
        <v>1</v>
      </c>
      <c r="N14" s="65">
        <f t="shared" si="4"/>
        <v>0.06</v>
      </c>
      <c r="O14" s="75" t="str">
        <f t="shared" si="5"/>
        <v/>
      </c>
      <c r="P14" s="14">
        <v>0.1</v>
      </c>
      <c r="Q14" s="63">
        <v>50</v>
      </c>
      <c r="R14" s="65">
        <f t="shared" si="6"/>
        <v>0.03</v>
      </c>
      <c r="S14" s="75" t="str">
        <f t="shared" si="7"/>
        <v/>
      </c>
      <c r="T14" s="4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</row>
    <row r="15" spans="1:59" x14ac:dyDescent="0.15">
      <c r="A15" s="7"/>
      <c r="B15" s="4"/>
      <c r="C15" s="59">
        <v>7</v>
      </c>
      <c r="D15" s="63"/>
      <c r="E15" s="14"/>
      <c r="F15" s="14"/>
      <c r="G15" s="64">
        <f t="shared" si="0"/>
        <v>0</v>
      </c>
      <c r="H15" s="69" t="str">
        <f t="shared" si="1"/>
        <v/>
      </c>
      <c r="I15" s="69">
        <v>0.5</v>
      </c>
      <c r="J15" s="65">
        <f t="shared" si="2"/>
        <v>0.03</v>
      </c>
      <c r="K15" s="75" t="str">
        <f t="shared" si="3"/>
        <v/>
      </c>
      <c r="L15" s="4"/>
      <c r="M15" s="63">
        <v>1</v>
      </c>
      <c r="N15" s="65">
        <f t="shared" si="4"/>
        <v>0.06</v>
      </c>
      <c r="O15" s="75" t="str">
        <f t="shared" si="5"/>
        <v/>
      </c>
      <c r="P15" s="14">
        <v>0.1</v>
      </c>
      <c r="Q15" s="63">
        <v>50</v>
      </c>
      <c r="R15" s="65">
        <f t="shared" si="6"/>
        <v>0.03</v>
      </c>
      <c r="S15" s="75" t="str">
        <f t="shared" si="7"/>
        <v/>
      </c>
      <c r="T15" s="4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</row>
    <row r="16" spans="1:59" x14ac:dyDescent="0.15">
      <c r="A16" s="7"/>
      <c r="B16" s="4"/>
      <c r="C16" s="59">
        <v>8</v>
      </c>
      <c r="D16" s="63"/>
      <c r="E16" s="14"/>
      <c r="F16" s="14"/>
      <c r="G16" s="64">
        <f t="shared" si="0"/>
        <v>0</v>
      </c>
      <c r="H16" s="69" t="str">
        <f t="shared" si="1"/>
        <v/>
      </c>
      <c r="I16" s="69">
        <v>0.5</v>
      </c>
      <c r="J16" s="65">
        <f t="shared" si="2"/>
        <v>0.03</v>
      </c>
      <c r="K16" s="75" t="str">
        <f t="shared" si="3"/>
        <v/>
      </c>
      <c r="L16" s="4"/>
      <c r="M16" s="63">
        <v>1</v>
      </c>
      <c r="N16" s="65">
        <f t="shared" si="4"/>
        <v>0.06</v>
      </c>
      <c r="O16" s="75" t="str">
        <f t="shared" si="5"/>
        <v/>
      </c>
      <c r="P16" s="14">
        <v>0.1</v>
      </c>
      <c r="Q16" s="63">
        <v>50</v>
      </c>
      <c r="R16" s="65">
        <f t="shared" si="6"/>
        <v>0.03</v>
      </c>
      <c r="S16" s="75" t="str">
        <f t="shared" si="7"/>
        <v/>
      </c>
      <c r="T16" s="4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</row>
    <row r="17" spans="1:59" x14ac:dyDescent="0.15">
      <c r="A17" s="7"/>
      <c r="B17" s="4"/>
      <c r="C17" s="59">
        <v>9</v>
      </c>
      <c r="D17" s="63"/>
      <c r="E17" s="14"/>
      <c r="F17" s="14"/>
      <c r="G17" s="64">
        <f t="shared" si="0"/>
        <v>0</v>
      </c>
      <c r="H17" s="69" t="str">
        <f t="shared" si="1"/>
        <v/>
      </c>
      <c r="I17" s="69">
        <v>0.5</v>
      </c>
      <c r="J17" s="65">
        <f t="shared" si="2"/>
        <v>0.03</v>
      </c>
      <c r="K17" s="75" t="str">
        <f t="shared" si="3"/>
        <v/>
      </c>
      <c r="L17" s="4"/>
      <c r="M17" s="63">
        <v>1</v>
      </c>
      <c r="N17" s="65">
        <f t="shared" si="4"/>
        <v>0.06</v>
      </c>
      <c r="O17" s="75" t="str">
        <f t="shared" si="5"/>
        <v/>
      </c>
      <c r="P17" s="14">
        <v>0.1</v>
      </c>
      <c r="Q17" s="63">
        <v>50</v>
      </c>
      <c r="R17" s="65">
        <f t="shared" si="6"/>
        <v>0.03</v>
      </c>
      <c r="S17" s="75" t="str">
        <f t="shared" si="7"/>
        <v/>
      </c>
      <c r="T17" s="4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</row>
    <row r="18" spans="1:59" x14ac:dyDescent="0.15">
      <c r="A18" s="7"/>
      <c r="B18" s="4"/>
      <c r="C18" s="59">
        <v>10</v>
      </c>
      <c r="D18" s="63"/>
      <c r="E18" s="14"/>
      <c r="F18" s="14"/>
      <c r="G18" s="64">
        <f t="shared" si="0"/>
        <v>0</v>
      </c>
      <c r="H18" s="69" t="str">
        <f t="shared" si="1"/>
        <v/>
      </c>
      <c r="I18" s="69">
        <v>0.5</v>
      </c>
      <c r="J18" s="65">
        <f t="shared" si="2"/>
        <v>0.03</v>
      </c>
      <c r="K18" s="75" t="str">
        <f t="shared" si="3"/>
        <v/>
      </c>
      <c r="L18" s="4"/>
      <c r="M18" s="63">
        <v>1</v>
      </c>
      <c r="N18" s="65">
        <f t="shared" si="4"/>
        <v>0.06</v>
      </c>
      <c r="O18" s="75" t="str">
        <f t="shared" si="5"/>
        <v/>
      </c>
      <c r="P18" s="14">
        <v>0.1</v>
      </c>
      <c r="Q18" s="63">
        <v>50</v>
      </c>
      <c r="R18" s="65">
        <f t="shared" si="6"/>
        <v>0.03</v>
      </c>
      <c r="S18" s="75" t="str">
        <f t="shared" si="7"/>
        <v/>
      </c>
      <c r="T18" s="4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</row>
    <row r="19" spans="1:59" x14ac:dyDescent="0.15">
      <c r="A19" s="7"/>
      <c r="B19" s="4"/>
      <c r="C19" s="59">
        <v>11</v>
      </c>
      <c r="D19" s="63"/>
      <c r="E19" s="14"/>
      <c r="F19" s="14"/>
      <c r="G19" s="64">
        <f t="shared" si="0"/>
        <v>0</v>
      </c>
      <c r="H19" s="69" t="str">
        <f t="shared" si="1"/>
        <v/>
      </c>
      <c r="I19" s="69">
        <v>0.5</v>
      </c>
      <c r="J19" s="65">
        <f t="shared" si="2"/>
        <v>0.03</v>
      </c>
      <c r="K19" s="75" t="str">
        <f t="shared" si="3"/>
        <v/>
      </c>
      <c r="L19" s="4"/>
      <c r="M19" s="63">
        <v>1</v>
      </c>
      <c r="N19" s="65">
        <f t="shared" si="4"/>
        <v>0.06</v>
      </c>
      <c r="O19" s="75" t="str">
        <f t="shared" si="5"/>
        <v/>
      </c>
      <c r="P19" s="14">
        <v>0.1</v>
      </c>
      <c r="Q19" s="63">
        <v>50</v>
      </c>
      <c r="R19" s="65">
        <f t="shared" si="6"/>
        <v>0.03</v>
      </c>
      <c r="S19" s="75" t="str">
        <f t="shared" si="7"/>
        <v/>
      </c>
      <c r="T19" s="4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</row>
    <row r="20" spans="1:59" x14ac:dyDescent="0.15">
      <c r="A20" s="7"/>
      <c r="B20" s="4"/>
      <c r="C20" s="59">
        <v>12</v>
      </c>
      <c r="D20" s="63"/>
      <c r="E20" s="14"/>
      <c r="F20" s="14"/>
      <c r="G20" s="64">
        <f t="shared" si="0"/>
        <v>0</v>
      </c>
      <c r="H20" s="69" t="str">
        <f t="shared" si="1"/>
        <v/>
      </c>
      <c r="I20" s="69">
        <v>0.5</v>
      </c>
      <c r="J20" s="65">
        <f t="shared" si="2"/>
        <v>0.03</v>
      </c>
      <c r="K20" s="75" t="str">
        <f t="shared" si="3"/>
        <v/>
      </c>
      <c r="L20" s="4"/>
      <c r="M20" s="63">
        <v>1</v>
      </c>
      <c r="N20" s="65">
        <f t="shared" si="4"/>
        <v>0.06</v>
      </c>
      <c r="O20" s="75" t="str">
        <f t="shared" si="5"/>
        <v/>
      </c>
      <c r="P20" s="14">
        <v>0.1</v>
      </c>
      <c r="Q20" s="63">
        <v>50</v>
      </c>
      <c r="R20" s="65">
        <f t="shared" si="6"/>
        <v>0.03</v>
      </c>
      <c r="S20" s="75" t="str">
        <f t="shared" si="7"/>
        <v/>
      </c>
      <c r="T20" s="4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</row>
    <row r="21" spans="1:59" x14ac:dyDescent="0.15">
      <c r="A21" s="7"/>
      <c r="B21" s="4"/>
      <c r="C21" s="59">
        <v>13</v>
      </c>
      <c r="D21" s="63"/>
      <c r="E21" s="14"/>
      <c r="F21" s="14"/>
      <c r="G21" s="64">
        <f t="shared" si="0"/>
        <v>0</v>
      </c>
      <c r="H21" s="69" t="str">
        <f t="shared" si="1"/>
        <v/>
      </c>
      <c r="I21" s="69">
        <v>0.5</v>
      </c>
      <c r="J21" s="65">
        <f t="shared" si="2"/>
        <v>0.03</v>
      </c>
      <c r="K21" s="75" t="str">
        <f t="shared" si="3"/>
        <v/>
      </c>
      <c r="L21" s="4"/>
      <c r="M21" s="63">
        <v>1</v>
      </c>
      <c r="N21" s="65">
        <f t="shared" si="4"/>
        <v>0.06</v>
      </c>
      <c r="O21" s="75" t="str">
        <f t="shared" si="5"/>
        <v/>
      </c>
      <c r="P21" s="14">
        <v>0.1</v>
      </c>
      <c r="Q21" s="63">
        <v>50</v>
      </c>
      <c r="R21" s="65">
        <f t="shared" si="6"/>
        <v>0.03</v>
      </c>
      <c r="S21" s="75" t="str">
        <f t="shared" si="7"/>
        <v/>
      </c>
      <c r="T21" s="4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</row>
    <row r="22" spans="1:59" x14ac:dyDescent="0.15">
      <c r="A22" s="7"/>
      <c r="B22" s="4"/>
      <c r="C22" s="59">
        <v>14</v>
      </c>
      <c r="D22" s="63"/>
      <c r="E22" s="14"/>
      <c r="F22" s="14"/>
      <c r="G22" s="64">
        <f t="shared" si="0"/>
        <v>0</v>
      </c>
      <c r="H22" s="69" t="str">
        <f t="shared" si="1"/>
        <v/>
      </c>
      <c r="I22" s="69">
        <v>0.5</v>
      </c>
      <c r="J22" s="65">
        <f t="shared" si="2"/>
        <v>0.03</v>
      </c>
      <c r="K22" s="75" t="str">
        <f t="shared" si="3"/>
        <v/>
      </c>
      <c r="L22" s="4"/>
      <c r="M22" s="63">
        <v>1</v>
      </c>
      <c r="N22" s="65">
        <f t="shared" si="4"/>
        <v>0.06</v>
      </c>
      <c r="O22" s="75" t="str">
        <f t="shared" si="5"/>
        <v/>
      </c>
      <c r="P22" s="14">
        <v>0.1</v>
      </c>
      <c r="Q22" s="63">
        <v>50</v>
      </c>
      <c r="R22" s="65">
        <f t="shared" si="6"/>
        <v>0.03</v>
      </c>
      <c r="S22" s="75" t="str">
        <f t="shared" si="7"/>
        <v/>
      </c>
      <c r="T22" s="4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</row>
    <row r="23" spans="1:59" x14ac:dyDescent="0.15">
      <c r="A23" s="7"/>
      <c r="B23" s="4"/>
      <c r="C23" s="59">
        <v>15</v>
      </c>
      <c r="D23" s="63"/>
      <c r="E23" s="14"/>
      <c r="F23" s="14"/>
      <c r="G23" s="64">
        <f t="shared" si="0"/>
        <v>0</v>
      </c>
      <c r="H23" s="69" t="str">
        <f t="shared" si="1"/>
        <v/>
      </c>
      <c r="I23" s="69">
        <v>0.5</v>
      </c>
      <c r="J23" s="65">
        <f t="shared" si="2"/>
        <v>0.03</v>
      </c>
      <c r="K23" s="75" t="str">
        <f t="shared" si="3"/>
        <v/>
      </c>
      <c r="L23" s="4"/>
      <c r="M23" s="63">
        <v>1</v>
      </c>
      <c r="N23" s="65">
        <f t="shared" si="4"/>
        <v>0.06</v>
      </c>
      <c r="O23" s="75" t="str">
        <f t="shared" si="5"/>
        <v/>
      </c>
      <c r="P23" s="14">
        <v>0.1</v>
      </c>
      <c r="Q23" s="63">
        <v>50</v>
      </c>
      <c r="R23" s="65">
        <f t="shared" si="6"/>
        <v>0.03</v>
      </c>
      <c r="S23" s="75" t="str">
        <f t="shared" si="7"/>
        <v/>
      </c>
      <c r="T23" s="4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</row>
    <row r="24" spans="1:59" x14ac:dyDescent="0.15">
      <c r="A24" s="7"/>
      <c r="B24" s="4"/>
      <c r="C24" s="59">
        <v>16</v>
      </c>
      <c r="D24" s="63"/>
      <c r="E24" s="14"/>
      <c r="F24" s="14"/>
      <c r="G24" s="64">
        <f t="shared" si="0"/>
        <v>0</v>
      </c>
      <c r="H24" s="69" t="str">
        <f t="shared" si="1"/>
        <v/>
      </c>
      <c r="I24" s="69">
        <v>0.5</v>
      </c>
      <c r="J24" s="65">
        <f t="shared" si="2"/>
        <v>0.03</v>
      </c>
      <c r="K24" s="75" t="str">
        <f t="shared" si="3"/>
        <v/>
      </c>
      <c r="L24" s="4"/>
      <c r="M24" s="63">
        <v>1</v>
      </c>
      <c r="N24" s="65">
        <f t="shared" si="4"/>
        <v>0.06</v>
      </c>
      <c r="O24" s="75" t="str">
        <f t="shared" si="5"/>
        <v/>
      </c>
      <c r="P24" s="14">
        <v>0.1</v>
      </c>
      <c r="Q24" s="63">
        <v>50</v>
      </c>
      <c r="R24" s="65">
        <f t="shared" si="6"/>
        <v>0.03</v>
      </c>
      <c r="S24" s="75" t="str">
        <f t="shared" si="7"/>
        <v/>
      </c>
      <c r="T24" s="4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</row>
    <row r="25" spans="1:59" x14ac:dyDescent="0.15">
      <c r="A25" s="7"/>
      <c r="B25" s="4"/>
      <c r="C25" s="59">
        <v>17</v>
      </c>
      <c r="D25" s="63"/>
      <c r="E25" s="14"/>
      <c r="F25" s="14"/>
      <c r="G25" s="64">
        <f t="shared" si="0"/>
        <v>0</v>
      </c>
      <c r="H25" s="69" t="str">
        <f t="shared" si="1"/>
        <v/>
      </c>
      <c r="I25" s="69">
        <v>0.5</v>
      </c>
      <c r="J25" s="65">
        <f t="shared" si="2"/>
        <v>0.03</v>
      </c>
      <c r="K25" s="75" t="str">
        <f t="shared" si="3"/>
        <v/>
      </c>
      <c r="L25" s="4"/>
      <c r="M25" s="63">
        <v>1</v>
      </c>
      <c r="N25" s="65">
        <f t="shared" si="4"/>
        <v>0.06</v>
      </c>
      <c r="O25" s="75" t="str">
        <f t="shared" si="5"/>
        <v/>
      </c>
      <c r="P25" s="14">
        <v>0.1</v>
      </c>
      <c r="Q25" s="63">
        <v>50</v>
      </c>
      <c r="R25" s="65">
        <f t="shared" si="6"/>
        <v>0.03</v>
      </c>
      <c r="S25" s="75" t="str">
        <f t="shared" si="7"/>
        <v/>
      </c>
      <c r="T25" s="4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</row>
    <row r="26" spans="1:59" x14ac:dyDescent="0.15">
      <c r="A26" s="7"/>
      <c r="B26" s="4"/>
      <c r="C26" s="59">
        <v>18</v>
      </c>
      <c r="D26" s="63"/>
      <c r="E26" s="14"/>
      <c r="F26" s="14"/>
      <c r="G26" s="64">
        <f t="shared" si="0"/>
        <v>0</v>
      </c>
      <c r="H26" s="69" t="str">
        <f t="shared" si="1"/>
        <v/>
      </c>
      <c r="I26" s="69">
        <v>0.5</v>
      </c>
      <c r="J26" s="65">
        <f t="shared" si="2"/>
        <v>0.03</v>
      </c>
      <c r="K26" s="75" t="str">
        <f t="shared" si="3"/>
        <v/>
      </c>
      <c r="L26" s="4"/>
      <c r="M26" s="63">
        <v>1</v>
      </c>
      <c r="N26" s="65">
        <f t="shared" si="4"/>
        <v>0.06</v>
      </c>
      <c r="O26" s="75" t="str">
        <f t="shared" si="5"/>
        <v/>
      </c>
      <c r="P26" s="14">
        <v>0.1</v>
      </c>
      <c r="Q26" s="63">
        <v>50</v>
      </c>
      <c r="R26" s="65">
        <f t="shared" si="6"/>
        <v>0.03</v>
      </c>
      <c r="S26" s="75" t="str">
        <f t="shared" si="7"/>
        <v/>
      </c>
      <c r="T26" s="4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</row>
    <row r="27" spans="1:59" x14ac:dyDescent="0.15">
      <c r="A27" s="7"/>
      <c r="B27" s="4"/>
      <c r="C27" s="59">
        <v>19</v>
      </c>
      <c r="D27" s="63"/>
      <c r="E27" s="14"/>
      <c r="F27" s="14"/>
      <c r="G27" s="64">
        <f t="shared" si="0"/>
        <v>0</v>
      </c>
      <c r="H27" s="69" t="str">
        <f t="shared" si="1"/>
        <v/>
      </c>
      <c r="I27" s="69">
        <v>0.5</v>
      </c>
      <c r="J27" s="65">
        <f t="shared" si="2"/>
        <v>0.03</v>
      </c>
      <c r="K27" s="75" t="str">
        <f t="shared" si="3"/>
        <v/>
      </c>
      <c r="L27" s="4"/>
      <c r="M27" s="63">
        <v>1</v>
      </c>
      <c r="N27" s="65">
        <f t="shared" si="4"/>
        <v>0.06</v>
      </c>
      <c r="O27" s="75" t="str">
        <f t="shared" si="5"/>
        <v/>
      </c>
      <c r="P27" s="14">
        <v>0.1</v>
      </c>
      <c r="Q27" s="63">
        <v>50</v>
      </c>
      <c r="R27" s="65">
        <f t="shared" si="6"/>
        <v>0.03</v>
      </c>
      <c r="S27" s="75" t="str">
        <f t="shared" si="7"/>
        <v/>
      </c>
      <c r="T27" s="4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</row>
    <row r="28" spans="1:59" x14ac:dyDescent="0.15">
      <c r="A28" s="7"/>
      <c r="B28" s="4"/>
      <c r="C28" s="59">
        <v>20</v>
      </c>
      <c r="D28" s="63"/>
      <c r="E28" s="14"/>
      <c r="F28" s="14"/>
      <c r="G28" s="64">
        <f t="shared" si="0"/>
        <v>0</v>
      </c>
      <c r="H28" s="69" t="str">
        <f t="shared" si="1"/>
        <v/>
      </c>
      <c r="I28" s="69">
        <v>0.5</v>
      </c>
      <c r="J28" s="65">
        <f t="shared" si="2"/>
        <v>0.03</v>
      </c>
      <c r="K28" s="75" t="str">
        <f t="shared" si="3"/>
        <v/>
      </c>
      <c r="L28" s="4"/>
      <c r="M28" s="63">
        <v>1</v>
      </c>
      <c r="N28" s="65">
        <f t="shared" si="4"/>
        <v>0.06</v>
      </c>
      <c r="O28" s="75" t="str">
        <f t="shared" si="5"/>
        <v/>
      </c>
      <c r="P28" s="14">
        <v>0.1</v>
      </c>
      <c r="Q28" s="63">
        <v>50</v>
      </c>
      <c r="R28" s="65">
        <f t="shared" si="6"/>
        <v>0.03</v>
      </c>
      <c r="S28" s="75" t="str">
        <f t="shared" si="7"/>
        <v/>
      </c>
      <c r="T28" s="4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</row>
    <row r="29" spans="1:59" x14ac:dyDescent="0.15">
      <c r="A29" s="7"/>
      <c r="B29" s="4"/>
      <c r="C29" s="36"/>
      <c r="D29" s="36"/>
      <c r="E29" s="37"/>
      <c r="F29" s="37"/>
      <c r="G29" s="37"/>
      <c r="H29" s="37"/>
      <c r="I29" s="37"/>
      <c r="J29" s="37"/>
      <c r="K29" s="72"/>
      <c r="L29" s="4"/>
      <c r="M29" s="37"/>
      <c r="N29" s="37"/>
      <c r="O29" s="37"/>
      <c r="P29" s="37"/>
      <c r="Q29" s="37"/>
      <c r="R29" s="3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</row>
    <row r="30" spans="1:59" x14ac:dyDescent="0.15">
      <c r="A30" s="7"/>
      <c r="B30" s="4"/>
      <c r="C30" s="36"/>
      <c r="D30" s="36"/>
      <c r="E30" s="37"/>
      <c r="F30" s="37"/>
      <c r="G30" s="37"/>
      <c r="H30" s="37"/>
      <c r="I30" s="37"/>
      <c r="J30" s="37"/>
      <c r="K30" s="72"/>
      <c r="L30" s="4"/>
      <c r="M30" s="37"/>
      <c r="N30" s="37"/>
      <c r="O30" s="37"/>
      <c r="P30" s="37"/>
      <c r="Q30" s="37"/>
      <c r="R30" s="3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</row>
    <row r="31" spans="1:59" ht="9.25" customHeight="1" x14ac:dyDescent="0.15">
      <c r="A31" s="7"/>
      <c r="B31" s="4"/>
      <c r="C31" s="4"/>
      <c r="D31" s="4"/>
      <c r="E31" s="4"/>
      <c r="F31" s="4"/>
      <c r="G31" s="4"/>
      <c r="H31" s="4"/>
      <c r="I31" s="4"/>
      <c r="J31" s="4"/>
      <c r="K31" s="7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</row>
    <row r="32" spans="1:59" ht="400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7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</row>
  </sheetData>
  <sheetProtection password="8E71" sheet="1" objects="1" scenarios="1"/>
  <mergeCells count="2">
    <mergeCell ref="E4:G4"/>
    <mergeCell ref="E7:F7"/>
  </mergeCells>
  <phoneticPr fontId="0" type="noConversion"/>
  <dataValidations count="1">
    <dataValidation allowBlank="1" showInputMessage="1" sqref="F1:F6 A1:E1048576 F8:F65536 G1:IV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/>
  <headerFooter alignWithMargins="0">
    <oddFooter>&amp;LPrinted on &amp;D, Page &amp;P of &amp;N</oddFooter>
  </headerFooter>
  <rowBreaks count="1" manualBreakCount="1">
    <brk id="17" min="1" max="12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MegaCalc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Utilisateur de Microsoft Office</cp:lastModifiedBy>
  <cp:lastPrinted>2005-01-17T22:39:45Z</cp:lastPrinted>
  <dcterms:created xsi:type="dcterms:W3CDTF">2004-10-05T18:50:23Z</dcterms:created>
  <dcterms:modified xsi:type="dcterms:W3CDTF">2020-02-21T16:38:30Z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1318661327</vt:i4>
  </property>
  <property fmtid="{D5CDD505-2E9C-101B-9397-08002B2CF9AE}" pid="3" name="_EmailSubject">
    <vt:lpwstr>Questions 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PreviousAdHocReviewCycleID">
    <vt:i4>-1054236838</vt:i4>
  </property>
  <property fmtid="{D5CDD505-2E9C-101B-9397-08002B2CF9AE}" pid="7" name="_ReviewingToolsShownOnce">
    <vt:lpwstr/>
  </property>
</Properties>
</file>